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0" yWindow="65266" windowWidth="11685" windowHeight="9840" tabRatio="601" activeTab="0"/>
  </bookViews>
  <sheets>
    <sheet name="SR 2016" sheetId="1" r:id="rId1"/>
  </sheets>
  <definedNames>
    <definedName name="_xlnm.Print_Area" localSheetId="0">'SR 2016'!$A$1:$F$372</definedName>
  </definedNames>
  <calcPr fullCalcOnLoad="1"/>
</workbook>
</file>

<file path=xl/sharedStrings.xml><?xml version="1.0" encoding="utf-8"?>
<sst xmlns="http://schemas.openxmlformats.org/spreadsheetml/2006/main" count="263" uniqueCount="239">
  <si>
    <t>ZU 1</t>
  </si>
  <si>
    <t xml:space="preserve">435x </t>
  </si>
  <si>
    <t>Příjem z loterií</t>
  </si>
  <si>
    <t>org. 200 - Krizové řízení a požární ochrana</t>
  </si>
  <si>
    <t xml:space="preserve">3. třída - kapitálové                                                                                                                  </t>
  </si>
  <si>
    <t>Následuje   podrobnější   rozpis   příjmů   a   výdajů:</t>
  </si>
  <si>
    <t>22 doprava</t>
  </si>
  <si>
    <t>23 vodní hospodářství</t>
  </si>
  <si>
    <t>DDMS - příspěvek od města</t>
  </si>
  <si>
    <t>Klub důchodců</t>
  </si>
  <si>
    <t>pronájem ledové plochy a in-line</t>
  </si>
  <si>
    <t xml:space="preserve">- splátka půjčky náměstí </t>
  </si>
  <si>
    <t>org. 492x Oprava budov úřadu</t>
  </si>
  <si>
    <t>org. 612 - Zpracování PD k investičním akcím a opravám</t>
  </si>
  <si>
    <t>500x</t>
  </si>
  <si>
    <t xml:space="preserve">41 sociální zabezpečení                                                                                                          </t>
  </si>
  <si>
    <t>FRBMS - invest. půjčky</t>
  </si>
  <si>
    <t>daňové</t>
  </si>
  <si>
    <t>kapitálové</t>
  </si>
  <si>
    <t>P Ř Í J M Y</t>
  </si>
  <si>
    <t>dotace investiční</t>
  </si>
  <si>
    <t>příjem za služby OS ZZ</t>
  </si>
  <si>
    <t>VD pro fyzické osoby za odběr krve - Červený kříž</t>
  </si>
  <si>
    <t>NF - 0,5% z nákladů na opravy MK, věže</t>
  </si>
  <si>
    <t>v tis. Kč</t>
  </si>
  <si>
    <t xml:space="preserve">odměna za tříděný odpad </t>
  </si>
  <si>
    <t>přijaté nekapitálové příspěvky + přeplatky minulých let</t>
  </si>
  <si>
    <t>64 ostatní činnosti</t>
  </si>
  <si>
    <t xml:space="preserve">kapitálové výdaje </t>
  </si>
  <si>
    <t>z toho</t>
  </si>
  <si>
    <t>Celkem výdaje na krytí rozdílu příjmů a výdajů a na krytí financování (krytí i z půjček)</t>
  </si>
  <si>
    <t xml:space="preserve">61 územní samospráva                                                                                                            </t>
  </si>
  <si>
    <t>DPH</t>
  </si>
  <si>
    <t>DPPO</t>
  </si>
  <si>
    <t>DPFO zvláštní sazba</t>
  </si>
  <si>
    <t>DPFO závislá činnost</t>
  </si>
  <si>
    <t>Cyklocentrum Lhota - provoz</t>
  </si>
  <si>
    <t>FRBMS - 236 15</t>
  </si>
  <si>
    <t xml:space="preserve">43 sociální péče                                                                                                          </t>
  </si>
  <si>
    <t>ZŠ Gagarinova - finanční příspěvek na mimoškolní aktivity školy</t>
  </si>
  <si>
    <t xml:space="preserve">31 + 32  - vzdělávání                                                                                                                            </t>
  </si>
  <si>
    <t>org. 583x Výdaje místních částí</t>
  </si>
  <si>
    <t>43 sociální péče</t>
  </si>
  <si>
    <t xml:space="preserve">I.PŘÍJMY CELKEM                                    </t>
  </si>
  <si>
    <t>bez fondů</t>
  </si>
  <si>
    <t xml:space="preserve">IV. FINANCOVÁNÍ CELKEM </t>
  </si>
  <si>
    <t>33 kultura,církve a sdělovací prostředky</t>
  </si>
  <si>
    <t>Provoz býv.kasáren</t>
  </si>
  <si>
    <t>DPFO SVČ</t>
  </si>
  <si>
    <t>34 TV a zájmová činnost</t>
  </si>
  <si>
    <t>Celkem výdaje na krytí rozdílu příjmů a výdajů a na krytí financování (bez fondů a půjček)</t>
  </si>
  <si>
    <t>ZU 13a</t>
  </si>
  <si>
    <t>ZU 13b</t>
  </si>
  <si>
    <t>ZU 13c</t>
  </si>
  <si>
    <t xml:space="preserve">55 protipožární ochrawa                                                                                                          </t>
  </si>
  <si>
    <t>příjmy za pronájem Benešova 511</t>
  </si>
  <si>
    <t>53 bezpečnost a veřejný pořádek</t>
  </si>
  <si>
    <t>VD - Hasičský záchranný sbor PK</t>
  </si>
  <si>
    <t>FD - Příspěvek těles.postiž.občanům - Pětroš</t>
  </si>
  <si>
    <t>FD - Příspěvek těles.postiž.občanům - Michalčák</t>
  </si>
  <si>
    <t>FD - Centrum pro zdrav.postižené PK</t>
  </si>
  <si>
    <t>FD na vejšlap - Kladruby, Kostelec, Hněvnice á 3 tis. Kč</t>
  </si>
  <si>
    <t>ZU 6</t>
  </si>
  <si>
    <t>příjmy z pronájmu honitby</t>
  </si>
  <si>
    <t xml:space="preserve">běžné </t>
  </si>
  <si>
    <t>ZU 2</t>
  </si>
  <si>
    <t xml:space="preserve">státní správa </t>
  </si>
  <si>
    <t>příjem za veřejnoprávní smlouvy od obcí</t>
  </si>
  <si>
    <t>576x</t>
  </si>
  <si>
    <t>498x</t>
  </si>
  <si>
    <t>234x</t>
  </si>
  <si>
    <t xml:space="preserve">Park včetně PD </t>
  </si>
  <si>
    <t xml:space="preserve">55 protipožární ochrana                                                                                                          </t>
  </si>
  <si>
    <t xml:space="preserve">ZŠ Gagarinova ( +ŠJ ) - příspěvek od města </t>
  </si>
  <si>
    <t>VD-Vánoční míle - ceny pro mládež</t>
  </si>
  <si>
    <t>příjem za služby od obcí - JSDH</t>
  </si>
  <si>
    <t xml:space="preserve">MHD </t>
  </si>
  <si>
    <t xml:space="preserve">ZŠ Mánesova ( +ŠJ ) - příspěvek od města   </t>
  </si>
  <si>
    <t>SOCIÁLNÍ FOND - 236 10</t>
  </si>
  <si>
    <t>ÚČELOVÁ REZ. - PRO DDM</t>
  </si>
  <si>
    <t>KAPITÁLOVÉ VÝDAJE</t>
  </si>
  <si>
    <r>
      <t xml:space="preserve">Výdaje starosty  </t>
    </r>
    <r>
      <rPr>
        <sz val="10"/>
        <color indexed="8"/>
        <rFont val="Arial"/>
        <family val="2"/>
      </rPr>
      <t>(propagace, reprezentace úřadu a města v kultuře, sportu, komise pro kult. a sport ....)</t>
    </r>
    <r>
      <rPr>
        <b/>
        <sz val="10"/>
        <color indexed="8"/>
        <rFont val="Arial"/>
        <family val="2"/>
      </rPr>
      <t xml:space="preserve"> - kap. 02</t>
    </r>
  </si>
  <si>
    <r>
      <t xml:space="preserve">Výdaje za výpočetní techniku, telefony </t>
    </r>
    <r>
      <rPr>
        <sz val="10"/>
        <color indexed="8"/>
        <rFont val="Arial"/>
        <family val="2"/>
      </rPr>
      <t>- úřad, OS JSDH a MP</t>
    </r>
    <r>
      <rPr>
        <b/>
        <sz val="10"/>
        <color indexed="8"/>
        <rFont val="Arial"/>
        <family val="2"/>
      </rPr>
      <t xml:space="preserve"> - kap. 16</t>
    </r>
  </si>
  <si>
    <t xml:space="preserve">D - BESIP </t>
  </si>
  <si>
    <t xml:space="preserve">D -TJ Baník </t>
  </si>
  <si>
    <t xml:space="preserve">D - LSPP = zdravotní sestra při ZZS </t>
  </si>
  <si>
    <t>FD - Svaz tělesně postižených Stříbro</t>
  </si>
  <si>
    <t xml:space="preserve">D - Farní charita na denní stacionář </t>
  </si>
  <si>
    <t xml:space="preserve">Komunikace - dopravní značení </t>
  </si>
  <si>
    <t>201x</t>
  </si>
  <si>
    <t>Sociální fond - čerpání</t>
  </si>
  <si>
    <t>v souvislosti s DPH apod.</t>
  </si>
  <si>
    <t>Hřiště s ledovou plochou - provoz + údržba</t>
  </si>
  <si>
    <t>10 - zemědělství a lesní hospodářství</t>
  </si>
  <si>
    <t>63 finanční operace</t>
  </si>
  <si>
    <t>10 lesní hospodářství</t>
  </si>
  <si>
    <t>příjmy z pronájmu pozemků</t>
  </si>
  <si>
    <t>přijaté sankční platby - pokuty a pokutové bloky</t>
  </si>
  <si>
    <t>pečovatelská služba - výkony</t>
  </si>
  <si>
    <t>položka</t>
  </si>
  <si>
    <t>správní poplatky, místní poplatky a ost.daně</t>
  </si>
  <si>
    <t>SR</t>
  </si>
  <si>
    <t>34 tělovýchova a zájmová činnost</t>
  </si>
  <si>
    <t xml:space="preserve"> SALDO: příjmů a výdajů FRBMS</t>
  </si>
  <si>
    <t xml:space="preserve">nedaňové </t>
  </si>
  <si>
    <t>V. FINANCOVÁNÍ CELKEM</t>
  </si>
  <si>
    <t>Sociální fond - tvorba fondu</t>
  </si>
  <si>
    <t xml:space="preserve">6. třída - kapitálové výdaje </t>
  </si>
  <si>
    <t>služby peněžních ústavů</t>
  </si>
  <si>
    <t xml:space="preserve">dotace celkem                                                                                                                         </t>
  </si>
  <si>
    <t>V Ý D A J E</t>
  </si>
  <si>
    <t>p ř í j m y   c e l k e m</t>
  </si>
  <si>
    <t xml:space="preserve">II. VÝDAJE CELKEM    </t>
  </si>
  <si>
    <t xml:space="preserve">III. SALDO: příjmů a výdajů </t>
  </si>
  <si>
    <t>Rekonstrukce II. Etapa náměstí</t>
  </si>
  <si>
    <t>Městské muzeum - příspěvek od města</t>
  </si>
  <si>
    <t>daň z nemovitostí</t>
  </si>
  <si>
    <t>daňové příjmy celkem</t>
  </si>
  <si>
    <t>prodej pozemků</t>
  </si>
  <si>
    <t>kapitálové příjmy celkem</t>
  </si>
  <si>
    <t xml:space="preserve">35 zdravotnictví                                                                                                                        </t>
  </si>
  <si>
    <t>35 zdravotnictví</t>
  </si>
  <si>
    <t>ZUŠ Stříbro - finanční příspěvek na mimoškolní aktivity</t>
  </si>
  <si>
    <t>položka 8901</t>
  </si>
  <si>
    <t>ZŠ Mánesova    - finanční příspěvek na mimoškolní aktivity školy</t>
  </si>
  <si>
    <t>FD - Svaz postižených civilizačními chorobami</t>
  </si>
  <si>
    <t>- použití sociálního fondu</t>
  </si>
  <si>
    <t>CELKEM PŘÍJMY FRBMS</t>
  </si>
  <si>
    <t>PŘÍJMY - SOCIÁLNÍ FOND</t>
  </si>
  <si>
    <t>PŘÍJMY - FRBMS</t>
  </si>
  <si>
    <t>VÝDAJE - SOCIÁLNÍ FOND</t>
  </si>
  <si>
    <t>VÝDAJE - FRBMS</t>
  </si>
  <si>
    <t xml:space="preserve">REPREFOND  MÍSTOSTAROSTY </t>
  </si>
  <si>
    <t>org. 001 - Podíly k dotacím</t>
  </si>
  <si>
    <t>36 bydlení, komunální služby</t>
  </si>
  <si>
    <t>CELKEM VÝDAJE - SOCIÁLNÍ FOND</t>
  </si>
  <si>
    <t>CELKEM PŘÍJMY - SOCIÁLNÍ FOND</t>
  </si>
  <si>
    <t>CELKEM VÝDAJE - FRBMS</t>
  </si>
  <si>
    <t xml:space="preserve"> SALDO: příjmů a výdajů SF</t>
  </si>
  <si>
    <t>Odtah autovraků</t>
  </si>
  <si>
    <t>Soc.hospitalizace, pomoc, ost.péče + záloha na drob.vydání (záchyt)</t>
  </si>
  <si>
    <t>FRBMS - splátky půjček</t>
  </si>
  <si>
    <t xml:space="preserve">                                               </t>
  </si>
  <si>
    <t xml:space="preserve">1. třída - daňové                                                                                                                      </t>
  </si>
  <si>
    <t xml:space="preserve">2. třída - nedaňové                                                                                                                  </t>
  </si>
  <si>
    <t xml:space="preserve">36 komunální rozvoj                                                                                                 </t>
  </si>
  <si>
    <t>Doprava - poradenská a technická činnost</t>
  </si>
  <si>
    <t>52 civilní ochrana</t>
  </si>
  <si>
    <t>b) půjčky, úvěry a použití ost.fondů</t>
  </si>
  <si>
    <t>a) splátky půjček (další výdaje)</t>
  </si>
  <si>
    <t xml:space="preserve">- použití FRBMS </t>
  </si>
  <si>
    <t xml:space="preserve">příjmy z poskyt.služeb (DPS; veřejného WC atd.) </t>
  </si>
  <si>
    <t>příjmy z pronájmu (nebyt.prost.,bytů,lesů a park.ploch a hrobů)</t>
  </si>
  <si>
    <t xml:space="preserve">přípěvek od obcí - PS </t>
  </si>
  <si>
    <t xml:space="preserve">příjem za parkovné </t>
  </si>
  <si>
    <t xml:space="preserve">Ulice J. z Poděbrad </t>
  </si>
  <si>
    <t>ZUŠ Stříbro - příspěvek od města</t>
  </si>
  <si>
    <t>Běh historickým Stříbrem včetně memoriálu PB(VD,FV, organizace)</t>
  </si>
  <si>
    <t xml:space="preserve">Kostelní náměstí </t>
  </si>
  <si>
    <t xml:space="preserve">Prodl.kom. včetně VO Ořechová </t>
  </si>
  <si>
    <t xml:space="preserve">Výtah Zdravotnického zařízení </t>
  </si>
  <si>
    <t>525x</t>
  </si>
  <si>
    <t>543x</t>
  </si>
  <si>
    <t>586x</t>
  </si>
  <si>
    <t>v ý d a j e     c e l k e m (bez rezerv - tj.běžné+kapitálové)</t>
  </si>
  <si>
    <t>- splátka půjčky náměstí</t>
  </si>
  <si>
    <t>ÚČELOVÁ REZ. - NA DOTACE A DARY PRO CIZÍ SUBJEKTY</t>
  </si>
  <si>
    <t>ÚČELOVÁ REZ. - PRO KRIZOVÁ OPATŘ.A MIMOŘ.UDÁLOSTI</t>
  </si>
  <si>
    <t>CELKEM BĚŽNÉ VÝDAJE   A   REZERVY</t>
  </si>
  <si>
    <t>C E L K E M     R E Z E R V Y</t>
  </si>
  <si>
    <t>příjem za poplatky FRBMS</t>
  </si>
  <si>
    <t>Vynětí ze ZPF</t>
  </si>
  <si>
    <t xml:space="preserve">23 - vodní hospodářství                                                                                                            </t>
  </si>
  <si>
    <r>
      <t xml:space="preserve">d) použití volných prostředků </t>
    </r>
    <r>
      <rPr>
        <sz val="8"/>
        <color indexed="8"/>
        <rFont val="Arial"/>
        <family val="2"/>
      </rPr>
      <t>(krytí výdajů,jež nejsou kryty z příjmů a ost.fondů)</t>
    </r>
  </si>
  <si>
    <r>
      <t xml:space="preserve">c) použití volných prostředků </t>
    </r>
    <r>
      <rPr>
        <sz val="8"/>
        <color indexed="8"/>
        <rFont val="Arial"/>
        <family val="2"/>
      </rPr>
      <t>(krytí výdajů,jež nejsou kryty z příjmů a ost.fondů)</t>
    </r>
  </si>
  <si>
    <r>
      <t xml:space="preserve">Závazné ukazatele č. 3 až 15 </t>
    </r>
    <r>
      <rPr>
        <b/>
        <sz val="12"/>
        <color indexed="8"/>
        <rFont val="Arial"/>
        <family val="2"/>
      </rPr>
      <t>(běžné i kapitálové výdaje)</t>
    </r>
  </si>
  <si>
    <r>
      <t xml:space="preserve">org. 207 Výdaje města a úřadu - kap. 09 </t>
    </r>
    <r>
      <rPr>
        <sz val="10"/>
        <color indexed="8"/>
        <rFont val="Arial"/>
        <family val="2"/>
      </rPr>
      <t>(výdaje úřadu - energie, služby, údržba)</t>
    </r>
  </si>
  <si>
    <r>
      <t xml:space="preserve">org. 207 Výdaje města a úřadu  - kap. 14 </t>
    </r>
    <r>
      <rPr>
        <sz val="10"/>
        <color indexed="8"/>
        <rFont val="Arial"/>
        <family val="2"/>
      </rPr>
      <t>(výdaje města)</t>
    </r>
  </si>
  <si>
    <r>
      <t xml:space="preserve">org. 207 Výdaje města a úřadu - kap. 18 </t>
    </r>
    <r>
      <rPr>
        <sz val="10"/>
        <color indexed="8"/>
        <rFont val="Arial"/>
        <family val="2"/>
      </rPr>
      <t>(výdaje pečovatelské služby - bez mzd. výd.)</t>
    </r>
  </si>
  <si>
    <r>
      <t xml:space="preserve">org. 207 Výdaje města a úřadu - kap. 20 </t>
    </r>
    <r>
      <rPr>
        <sz val="10"/>
        <color indexed="8"/>
        <rFont val="Arial"/>
        <family val="2"/>
      </rPr>
      <t>(materiál, poštovné, cestovné)</t>
    </r>
  </si>
  <si>
    <r>
      <t xml:space="preserve">org. 207 Výdaje města a úřadu - kap. 31 </t>
    </r>
    <r>
      <rPr>
        <sz val="10"/>
        <color indexed="8"/>
        <rFont val="Arial"/>
        <family val="2"/>
      </rPr>
      <t>(právní záležitosti)</t>
    </r>
  </si>
  <si>
    <r>
      <t xml:space="preserve">org. 207 Výdaje města a úřadu - kap. 33 </t>
    </r>
    <r>
      <rPr>
        <sz val="10"/>
        <color indexed="8"/>
        <rFont val="Arial"/>
        <family val="2"/>
      </rPr>
      <t>(výdaje spojené s vozidly)</t>
    </r>
  </si>
  <si>
    <r>
      <t xml:space="preserve">org. 207 Výdaje města a úřadu + 202, 205, 222 - kap. 08 </t>
    </r>
    <r>
      <rPr>
        <sz val="10"/>
        <color indexed="8"/>
        <rFont val="Arial"/>
        <family val="2"/>
      </rPr>
      <t>(majetek úřadu včetně likvidace org. složek a likvidace majetku KD, pojištění včetně org. složek, poplatky rádio, televize)</t>
    </r>
  </si>
  <si>
    <r>
      <t xml:space="preserve">Výdaje HIO </t>
    </r>
    <r>
      <rPr>
        <sz val="10"/>
        <color indexed="8"/>
        <rFont val="Arial"/>
        <family val="2"/>
      </rPr>
      <t>(hřbitov, správa byt. a nebyt. jednotek, zálohy do FO,….)</t>
    </r>
    <r>
      <rPr>
        <b/>
        <sz val="10"/>
        <color indexed="8"/>
        <rFont val="Arial"/>
        <family val="2"/>
      </rPr>
      <t xml:space="preserve"> - kap. 04</t>
    </r>
  </si>
  <si>
    <r>
      <t xml:space="preserve">Výdaje HIO </t>
    </r>
    <r>
      <rPr>
        <sz val="10"/>
        <color indexed="8"/>
        <rFont val="Arial"/>
        <family val="2"/>
      </rPr>
      <t xml:space="preserve">(mobiliář, byty, opr.majetku, vánoční výzdoba, čistění košů, Minorit.zahrady, VO, hřiště, WC, zeleň, právní služby, údržba parku ..) </t>
    </r>
    <r>
      <rPr>
        <b/>
        <sz val="10"/>
        <color indexed="8"/>
        <rFont val="Arial"/>
        <family val="2"/>
      </rPr>
      <t>- kap.09</t>
    </r>
  </si>
  <si>
    <r>
      <t xml:space="preserve">Výdaje OŽP </t>
    </r>
    <r>
      <rPr>
        <sz val="10"/>
        <color indexed="8"/>
        <rFont val="Arial"/>
        <family val="2"/>
      </rPr>
      <t>(odpad, skládky, studně…)</t>
    </r>
    <r>
      <rPr>
        <b/>
        <sz val="10"/>
        <color indexed="8"/>
        <rFont val="Arial"/>
        <family val="2"/>
      </rPr>
      <t xml:space="preserve"> - kap. 17</t>
    </r>
  </si>
  <si>
    <r>
      <t xml:space="preserve">Výdaje OŽP </t>
    </r>
    <r>
      <rPr>
        <sz val="10"/>
        <color indexed="8"/>
        <rFont val="Arial"/>
        <family val="2"/>
      </rPr>
      <t>(lesy, myslivost, rybářství, útulek, park)</t>
    </r>
    <r>
      <rPr>
        <b/>
        <sz val="10"/>
        <color indexed="8"/>
        <rFont val="Arial"/>
        <family val="2"/>
      </rPr>
      <t xml:space="preserve"> - kap. 30</t>
    </r>
  </si>
  <si>
    <r>
      <t xml:space="preserve">Výdaje HIO </t>
    </r>
    <r>
      <rPr>
        <sz val="10"/>
        <color indexed="8"/>
        <rFont val="Arial"/>
        <family val="2"/>
      </rPr>
      <t>(komunikace, vpustě, ..)</t>
    </r>
    <r>
      <rPr>
        <b/>
        <sz val="10"/>
        <color indexed="8"/>
        <rFont val="Arial"/>
        <family val="2"/>
      </rPr>
      <t xml:space="preserve"> - kap. 32</t>
    </r>
  </si>
  <si>
    <r>
      <t xml:space="preserve">Org. složka Zdravotní zařízení Stříbro - kap. 27 </t>
    </r>
    <r>
      <rPr>
        <sz val="8"/>
        <color indexed="8"/>
        <rFont val="Arial"/>
        <family val="2"/>
      </rPr>
      <t>(bez mzd.nákladů)</t>
    </r>
  </si>
  <si>
    <r>
      <t xml:space="preserve">JSDH </t>
    </r>
    <r>
      <rPr>
        <sz val="10"/>
        <color indexed="8"/>
        <rFont val="Arial"/>
        <family val="2"/>
      </rPr>
      <t>(+ provoz hasičárny, bez telefonů)</t>
    </r>
    <r>
      <rPr>
        <b/>
        <sz val="10"/>
        <color indexed="8"/>
        <rFont val="Arial"/>
        <family val="2"/>
      </rPr>
      <t xml:space="preserve"> - kap. 25</t>
    </r>
  </si>
  <si>
    <r>
      <t xml:space="preserve">Městská policie </t>
    </r>
    <r>
      <rPr>
        <sz val="10"/>
        <color indexed="8"/>
        <rFont val="Arial"/>
        <family val="2"/>
      </rPr>
      <t>(bez mzdových nákl., telefonů)</t>
    </r>
    <r>
      <rPr>
        <b/>
        <sz val="10"/>
        <color indexed="8"/>
        <rFont val="Arial"/>
        <family val="2"/>
      </rPr>
      <t xml:space="preserve"> - kap. 34</t>
    </r>
  </si>
  <si>
    <t>D - Plzeňský kraj na vybudování ZZS</t>
  </si>
  <si>
    <t xml:space="preserve">dotace od MPSV - sociálně-právní ochrana dětí </t>
  </si>
  <si>
    <t xml:space="preserve">Dotace kraji na dopr.obslužnost </t>
  </si>
  <si>
    <t xml:space="preserve">Správa a údržba rybníků </t>
  </si>
  <si>
    <t xml:space="preserve">MŠ - příspěvek od města </t>
  </si>
  <si>
    <t xml:space="preserve">FD - Jiránek - Fotoklub MKS </t>
  </si>
  <si>
    <t xml:space="preserve">MKS - příspěvek od města </t>
  </si>
  <si>
    <t xml:space="preserve">Ocenění trenérů mládeže a dobr.prac.s mládeží-VD,organizace </t>
  </si>
  <si>
    <t xml:space="preserve">FD - Vyhlášení sportovce roku </t>
  </si>
  <si>
    <t xml:space="preserve">Příspěvek do Sociálního fondu </t>
  </si>
  <si>
    <t xml:space="preserve">ÚČELOVÁ REZ. - OCHRANA ZVÍŘAT </t>
  </si>
  <si>
    <t xml:space="preserve">b) půjčky, úvěry </t>
  </si>
  <si>
    <t>c) použití ost.fondů</t>
  </si>
  <si>
    <t xml:space="preserve">5. třída - běžné výdaje                                                                                                      </t>
  </si>
  <si>
    <t>REZERVA  MĚSTA</t>
  </si>
  <si>
    <t xml:space="preserve">21 cestovní ruch                                                                                                                        </t>
  </si>
  <si>
    <t xml:space="preserve">SPOZ  včetně mzdových nákladů </t>
  </si>
  <si>
    <t>Grafický informační systém</t>
  </si>
  <si>
    <t>FRBMS - neinvest. půjčky</t>
  </si>
  <si>
    <t>příjmy za vedení účetnictví , ostatní</t>
  </si>
  <si>
    <t>Neinvestiční účelová dotace - právní ochrana dětí  13011</t>
  </si>
  <si>
    <t>Plynofikace DDM, 437, Muzeum</t>
  </si>
  <si>
    <t xml:space="preserve">Plynofikace ZŠ Mánesova </t>
  </si>
  <si>
    <t>MKS - příspěvek na investice - digitalizace, pódium</t>
  </si>
  <si>
    <t>příjmy z úroků, kurz.zisk (bank.účty, plat.rozkazy, spl.půjčky)</t>
  </si>
  <si>
    <t>Celkem na krytí rozdílu příjmů a výdajů bez půjček (z volných prostředků i fondů i půjček včetně pol. 8901)</t>
  </si>
  <si>
    <t>ÚZ</t>
  </si>
  <si>
    <t xml:space="preserve">nedaňové příjmy celkem </t>
  </si>
  <si>
    <t>REZERVA RADY</t>
  </si>
  <si>
    <t>ZU 7</t>
  </si>
  <si>
    <t>ZU 8</t>
  </si>
  <si>
    <t>ZU 9</t>
  </si>
  <si>
    <t>ZU 10</t>
  </si>
  <si>
    <t>ZU 11</t>
  </si>
  <si>
    <t>ZU 12</t>
  </si>
  <si>
    <t>ZU 3</t>
  </si>
  <si>
    <t xml:space="preserve">4. třída - dotace                                                                                                                       </t>
  </si>
  <si>
    <t xml:space="preserve">37 ochrana životního prostředí                                                                                                          </t>
  </si>
  <si>
    <t>Mzdové výdaje úřadu, PS, OS ZZ, MP  a zastup. - kap. 19</t>
  </si>
  <si>
    <t>Městská policie - kamerový systém - kap. 02</t>
  </si>
  <si>
    <t xml:space="preserve">33 kultura                                                                                                                                </t>
  </si>
  <si>
    <t>ZU 4</t>
  </si>
  <si>
    <t>ZU 5</t>
  </si>
  <si>
    <t>61 územní samospráva</t>
  </si>
  <si>
    <t xml:space="preserve">22 doprava                                                                                                                        </t>
  </si>
  <si>
    <t>dotace neinvestiční</t>
  </si>
  <si>
    <t>S CH V Á L E N Ý     R O Z P O Č E T     2 0 1 6
 V Č E T N Ě     F O N D Ů</t>
  </si>
  <si>
    <t>S CH V Á L E N Ý     R O Z P O Č E T     2 0 1 6   
bez fondů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</si>
</sst>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_ ;[Red]\-#,##0.00\ "/>
  </numFmts>
  <fonts count="72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b/>
      <u val="single"/>
      <sz val="2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1"/>
      <color indexed="10"/>
      <name val="Arial"/>
      <family val="2"/>
    </font>
    <font>
      <b/>
      <sz val="8"/>
      <name val="Arial"/>
      <family val="2"/>
    </font>
    <font>
      <b/>
      <sz val="7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i/>
      <sz val="10"/>
      <color indexed="8"/>
      <name val="Arial"/>
      <family val="2"/>
    </font>
    <font>
      <i/>
      <sz val="7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14"/>
      <name val="Arial"/>
      <family val="2"/>
    </font>
    <font>
      <b/>
      <i/>
      <sz val="11"/>
      <color indexed="8"/>
      <name val="Arial"/>
      <family val="2"/>
    </font>
    <font>
      <b/>
      <sz val="12"/>
      <name val="Arial"/>
      <family val="2"/>
    </font>
    <font>
      <u val="double"/>
      <sz val="16"/>
      <color indexed="8"/>
      <name val="Arial"/>
      <family val="2"/>
    </font>
    <font>
      <u val="double"/>
      <sz val="7"/>
      <color indexed="8"/>
      <name val="Arial"/>
      <family val="2"/>
    </font>
    <font>
      <b/>
      <u val="double"/>
      <sz val="10"/>
      <name val="Arial"/>
      <family val="2"/>
    </font>
    <font>
      <i/>
      <sz val="8"/>
      <color indexed="8"/>
      <name val="Arial"/>
      <family val="2"/>
    </font>
    <font>
      <u val="double"/>
      <sz val="8"/>
      <color indexed="8"/>
      <name val="Arial"/>
      <family val="2"/>
    </font>
    <font>
      <b/>
      <i/>
      <sz val="8"/>
      <name val="Arial"/>
      <family val="2"/>
    </font>
    <font>
      <b/>
      <u val="single"/>
      <sz val="36"/>
      <color indexed="8"/>
      <name val="Arial"/>
      <family val="2"/>
    </font>
    <font>
      <b/>
      <u val="single"/>
      <sz val="20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u val="double"/>
      <sz val="8"/>
      <name val="Arial"/>
      <family val="2"/>
    </font>
    <font>
      <i/>
      <sz val="9"/>
      <color indexed="8"/>
      <name val="Arial"/>
      <family val="2"/>
    </font>
    <font>
      <i/>
      <sz val="11"/>
      <color indexed="8"/>
      <name val="Arial"/>
      <family val="2"/>
    </font>
    <font>
      <b/>
      <sz val="20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2"/>
      <color indexed="8"/>
      <name val="Arial"/>
      <family val="2"/>
    </font>
    <font>
      <b/>
      <sz val="24"/>
      <color indexed="8"/>
      <name val="Arial"/>
      <family val="2"/>
    </font>
    <font>
      <u val="single"/>
      <sz val="7"/>
      <color indexed="8"/>
      <name val="Arial"/>
      <family val="2"/>
    </font>
    <font>
      <b/>
      <sz val="13"/>
      <color indexed="8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double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medium"/>
      <bottom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 style="mediumDashed"/>
      <right/>
      <top style="mediumDashed"/>
      <bottom style="mediumDashed"/>
    </border>
    <border>
      <left/>
      <right/>
      <top style="mediumDashed"/>
      <bottom style="mediumDashed"/>
    </border>
    <border>
      <left style="thin"/>
      <right style="thin"/>
      <top style="mediumDashed"/>
      <bottom style="mediumDashed"/>
    </border>
    <border>
      <left/>
      <right/>
      <top style="mediumDashed"/>
      <bottom style="medium"/>
    </border>
    <border>
      <left style="thin"/>
      <right style="thin"/>
      <top style="mediumDashed"/>
      <bottom style="medium"/>
    </border>
    <border>
      <left/>
      <right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" borderId="0" applyNumberFormat="0" applyBorder="0" applyAlignment="0" applyProtection="0"/>
    <xf numFmtId="0" fontId="6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0" fillId="4" borderId="0" applyNumberFormat="0" applyBorder="0" applyAlignment="0" applyProtection="0"/>
    <xf numFmtId="0" fontId="68" fillId="0" borderId="0" applyNumberFormat="0" applyFill="0" applyBorder="0" applyAlignment="0" applyProtection="0"/>
    <xf numFmtId="0" fontId="63" fillId="7" borderId="8" applyNumberFormat="0" applyAlignment="0" applyProtection="0"/>
    <xf numFmtId="0" fontId="65" fillId="19" borderId="8" applyNumberFormat="0" applyAlignment="0" applyProtection="0"/>
    <xf numFmtId="0" fontId="64" fillId="19" borderId="9" applyNumberFormat="0" applyAlignment="0" applyProtection="0"/>
    <xf numFmtId="0" fontId="69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23" borderId="0" applyNumberFormat="0" applyBorder="0" applyAlignment="0" applyProtection="0"/>
  </cellStyleXfs>
  <cellXfs count="261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10" fillId="24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" fontId="11" fillId="0" borderId="0" xfId="0" applyNumberFormat="1" applyFont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16" fillId="0" borderId="10" xfId="0" applyNumberFormat="1" applyFont="1" applyFill="1" applyBorder="1" applyAlignment="1">
      <alignment horizontal="center" vertical="center" wrapText="1"/>
    </xf>
    <xf numFmtId="165" fontId="17" fillId="24" borderId="11" xfId="0" applyNumberFormat="1" applyFont="1" applyFill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1" fontId="11" fillId="0" borderId="11" xfId="0" applyNumberFormat="1" applyFont="1" applyBorder="1" applyAlignment="1">
      <alignment vertical="center"/>
    </xf>
    <xf numFmtId="165" fontId="7" fillId="24" borderId="12" xfId="0" applyNumberFormat="1" applyFont="1" applyFill="1" applyBorder="1" applyAlignment="1">
      <alignment vertical="center"/>
    </xf>
    <xf numFmtId="165" fontId="4" fillId="0" borderId="0" xfId="0" applyNumberFormat="1" applyFont="1" applyAlignment="1">
      <alignment vertical="center"/>
    </xf>
    <xf numFmtId="165" fontId="11" fillId="24" borderId="0" xfId="0" applyNumberFormat="1" applyFont="1" applyFill="1" applyAlignment="1">
      <alignment vertical="center"/>
    </xf>
    <xf numFmtId="165" fontId="9" fillId="0" borderId="0" xfId="0" applyNumberFormat="1" applyFont="1" applyAlignment="1">
      <alignment vertical="center"/>
    </xf>
    <xf numFmtId="165" fontId="12" fillId="24" borderId="13" xfId="0" applyNumberFormat="1" applyFont="1" applyFill="1" applyBorder="1" applyAlignment="1">
      <alignment vertical="center"/>
    </xf>
    <xf numFmtId="165" fontId="11" fillId="0" borderId="0" xfId="0" applyNumberFormat="1" applyFont="1" applyAlignment="1">
      <alignment vertical="center"/>
    </xf>
    <xf numFmtId="165" fontId="19" fillId="24" borderId="13" xfId="0" applyNumberFormat="1" applyFont="1" applyFill="1" applyBorder="1" applyAlignment="1">
      <alignment vertical="center"/>
    </xf>
    <xf numFmtId="1" fontId="11" fillId="0" borderId="14" xfId="0" applyNumberFormat="1" applyFont="1" applyBorder="1" applyAlignment="1">
      <alignment vertical="center"/>
    </xf>
    <xf numFmtId="1" fontId="11" fillId="0" borderId="15" xfId="0" applyNumberFormat="1" applyFont="1" applyBorder="1" applyAlignment="1">
      <alignment vertical="center"/>
    </xf>
    <xf numFmtId="165" fontId="17" fillId="24" borderId="16" xfId="0" applyNumberFormat="1" applyFont="1" applyFill="1" applyBorder="1" applyAlignment="1">
      <alignment vertical="center"/>
    </xf>
    <xf numFmtId="165" fontId="20" fillId="0" borderId="16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1" fontId="11" fillId="0" borderId="17" xfId="0" applyNumberFormat="1" applyFont="1" applyBorder="1" applyAlignment="1">
      <alignment vertical="center"/>
    </xf>
    <xf numFmtId="165" fontId="12" fillId="24" borderId="18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165" fontId="7" fillId="24" borderId="13" xfId="0" applyNumberFormat="1" applyFont="1" applyFill="1" applyBorder="1" applyAlignment="1">
      <alignment vertical="center"/>
    </xf>
    <xf numFmtId="0" fontId="17" fillId="24" borderId="11" xfId="0" applyFont="1" applyFill="1" applyBorder="1" applyAlignment="1">
      <alignment vertical="center"/>
    </xf>
    <xf numFmtId="0" fontId="22" fillId="0" borderId="11" xfId="0" applyFont="1" applyBorder="1" applyAlignment="1">
      <alignment vertical="center"/>
    </xf>
    <xf numFmtId="1" fontId="11" fillId="0" borderId="19" xfId="0" applyNumberFormat="1" applyFont="1" applyBorder="1" applyAlignment="1">
      <alignment vertical="center"/>
    </xf>
    <xf numFmtId="0" fontId="23" fillId="24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24" fillId="24" borderId="20" xfId="0" applyFont="1" applyFill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20" xfId="0" applyFont="1" applyBorder="1" applyAlignment="1">
      <alignment horizontal="left" vertical="center"/>
    </xf>
    <xf numFmtId="1" fontId="26" fillId="0" borderId="21" xfId="0" applyNumberFormat="1" applyFont="1" applyBorder="1" applyAlignment="1">
      <alignment vertical="center"/>
    </xf>
    <xf numFmtId="165" fontId="27" fillId="24" borderId="22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65" fontId="29" fillId="24" borderId="13" xfId="0" applyNumberFormat="1" applyFont="1" applyFill="1" applyBorder="1" applyAlignment="1">
      <alignment vertical="center"/>
    </xf>
    <xf numFmtId="49" fontId="10" fillId="24" borderId="0" xfId="0" applyNumberFormat="1" applyFont="1" applyFill="1" applyBorder="1" applyAlignment="1">
      <alignment vertical="center"/>
    </xf>
    <xf numFmtId="49" fontId="24" fillId="24" borderId="20" xfId="0" applyNumberFormat="1" applyFont="1" applyFill="1" applyBorder="1" applyAlignment="1">
      <alignment vertical="center"/>
    </xf>
    <xf numFmtId="0" fontId="24" fillId="0" borderId="20" xfId="0" applyFont="1" applyBorder="1" applyAlignment="1">
      <alignment vertical="center"/>
    </xf>
    <xf numFmtId="49" fontId="9" fillId="24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49" fontId="30" fillId="24" borderId="0" xfId="0" applyNumberFormat="1" applyFont="1" applyFill="1" applyBorder="1" applyAlignment="1">
      <alignment vertical="center"/>
    </xf>
    <xf numFmtId="49" fontId="31" fillId="24" borderId="0" xfId="0" applyNumberFormat="1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32" fillId="24" borderId="13" xfId="0" applyNumberFormat="1" applyFont="1" applyFill="1" applyBorder="1" applyAlignment="1">
      <alignment vertical="center"/>
    </xf>
    <xf numFmtId="165" fontId="27" fillId="17" borderId="22" xfId="0" applyNumberFormat="1" applyFont="1" applyFill="1" applyBorder="1" applyAlignment="1">
      <alignment vertical="center"/>
    </xf>
    <xf numFmtId="49" fontId="24" fillId="24" borderId="0" xfId="0" applyNumberFormat="1" applyFont="1" applyFill="1" applyBorder="1" applyAlignment="1">
      <alignment horizontal="justify" vertical="center"/>
    </xf>
    <xf numFmtId="49" fontId="24" fillId="24" borderId="15" xfId="0" applyNumberFormat="1" applyFont="1" applyFill="1" applyBorder="1" applyAlignment="1">
      <alignment horizontal="justify" vertical="center"/>
    </xf>
    <xf numFmtId="165" fontId="27" fillId="24" borderId="13" xfId="0" applyNumberFormat="1" applyFont="1" applyFill="1" applyBorder="1" applyAlignment="1">
      <alignment vertical="center"/>
    </xf>
    <xf numFmtId="49" fontId="24" fillId="24" borderId="21" xfId="0" applyNumberFormat="1" applyFont="1" applyFill="1" applyBorder="1" applyAlignment="1">
      <alignment horizontal="justify" vertical="center"/>
    </xf>
    <xf numFmtId="49" fontId="9" fillId="24" borderId="15" xfId="0" applyNumberFormat="1" applyFont="1" applyFill="1" applyBorder="1" applyAlignment="1">
      <alignment horizontal="justify" vertical="center"/>
    </xf>
    <xf numFmtId="165" fontId="6" fillId="24" borderId="13" xfId="0" applyNumberFormat="1" applyFont="1" applyFill="1" applyBorder="1" applyAlignment="1">
      <alignment vertical="center"/>
    </xf>
    <xf numFmtId="49" fontId="28" fillId="0" borderId="11" xfId="0" applyNumberFormat="1" applyFont="1" applyFill="1" applyBorder="1" applyAlignment="1">
      <alignment vertical="center"/>
    </xf>
    <xf numFmtId="0" fontId="33" fillId="24" borderId="11" xfId="0" applyFont="1" applyFill="1" applyBorder="1" applyAlignment="1">
      <alignment vertical="center"/>
    </xf>
    <xf numFmtId="0" fontId="34" fillId="24" borderId="11" xfId="0" applyFont="1" applyFill="1" applyBorder="1" applyAlignment="1">
      <alignment vertical="center"/>
    </xf>
    <xf numFmtId="1" fontId="34" fillId="24" borderId="19" xfId="0" applyNumberFormat="1" applyFont="1" applyFill="1" applyBorder="1" applyAlignment="1">
      <alignment vertical="center"/>
    </xf>
    <xf numFmtId="165" fontId="35" fillId="24" borderId="12" xfId="0" applyNumberFormat="1" applyFont="1" applyFill="1" applyBorder="1" applyAlignment="1">
      <alignment vertical="center"/>
    </xf>
    <xf numFmtId="49" fontId="36" fillId="0" borderId="11" xfId="0" applyNumberFormat="1" applyFont="1" applyFill="1" applyBorder="1" applyAlignment="1">
      <alignment vertical="center"/>
    </xf>
    <xf numFmtId="0" fontId="37" fillId="24" borderId="11" xfId="0" applyFont="1" applyFill="1" applyBorder="1" applyAlignment="1">
      <alignment vertical="center"/>
    </xf>
    <xf numFmtId="165" fontId="38" fillId="24" borderId="19" xfId="0" applyNumberFormat="1" applyFont="1" applyFill="1" applyBorder="1" applyAlignment="1">
      <alignment vertical="center"/>
    </xf>
    <xf numFmtId="49" fontId="28" fillId="24" borderId="23" xfId="0" applyNumberFormat="1" applyFont="1" applyFill="1" applyBorder="1" applyAlignment="1">
      <alignment vertical="center"/>
    </xf>
    <xf numFmtId="0" fontId="10" fillId="0" borderId="23" xfId="0" applyFont="1" applyBorder="1" applyAlignment="1">
      <alignment vertical="center"/>
    </xf>
    <xf numFmtId="165" fontId="12" fillId="24" borderId="24" xfId="0" applyNumberFormat="1" applyFont="1" applyFill="1" applyBorder="1" applyAlignment="1">
      <alignment vertical="center"/>
    </xf>
    <xf numFmtId="49" fontId="28" fillId="0" borderId="16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1" fontId="11" fillId="0" borderId="16" xfId="0" applyNumberFormat="1" applyFont="1" applyFill="1" applyBorder="1" applyAlignment="1">
      <alignment vertical="center"/>
    </xf>
    <xf numFmtId="165" fontId="12" fillId="0" borderId="18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24" borderId="0" xfId="0" applyFont="1" applyFill="1" applyAlignment="1">
      <alignment horizontal="center" vertical="center" textRotation="255"/>
    </xf>
    <xf numFmtId="0" fontId="10" fillId="24" borderId="0" xfId="0" applyFont="1" applyFill="1" applyAlignment="1">
      <alignment horizontal="center" vertical="center"/>
    </xf>
    <xf numFmtId="0" fontId="11" fillId="0" borderId="0" xfId="0" applyFont="1" applyAlignment="1">
      <alignment horizontal="right" vertical="center"/>
    </xf>
    <xf numFmtId="165" fontId="39" fillId="0" borderId="0" xfId="0" applyNumberFormat="1" applyFont="1" applyAlignment="1">
      <alignment horizontal="center" vertical="center"/>
    </xf>
    <xf numFmtId="165" fontId="16" fillId="24" borderId="10" xfId="0" applyNumberFormat="1" applyFont="1" applyFill="1" applyBorder="1" applyAlignment="1">
      <alignment horizontal="center" vertical="center" wrapText="1"/>
    </xf>
    <xf numFmtId="0" fontId="41" fillId="24" borderId="11" xfId="0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9" fontId="4" fillId="0" borderId="0" xfId="0" applyNumberFormat="1" applyFont="1" applyAlignment="1">
      <alignment vertical="center"/>
    </xf>
    <xf numFmtId="0" fontId="11" fillId="24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24" borderId="0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165" fontId="3" fillId="0" borderId="13" xfId="0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17" fillId="24" borderId="16" xfId="0" applyFont="1" applyFill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3" fillId="24" borderId="25" xfId="0" applyFont="1" applyFill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1" fontId="11" fillId="0" borderId="26" xfId="0" applyNumberFormat="1" applyFont="1" applyBorder="1" applyAlignment="1">
      <alignment vertical="center"/>
    </xf>
    <xf numFmtId="165" fontId="11" fillId="24" borderId="0" xfId="0" applyNumberFormat="1" applyFont="1" applyFill="1" applyBorder="1" applyAlignment="1">
      <alignment vertical="center"/>
    </xf>
    <xf numFmtId="0" fontId="23" fillId="24" borderId="0" xfId="0" applyFont="1" applyFill="1" applyBorder="1" applyAlignment="1">
      <alignment vertical="center"/>
    </xf>
    <xf numFmtId="165" fontId="38" fillId="17" borderId="22" xfId="0" applyNumberFormat="1" applyFont="1" applyFill="1" applyBorder="1" applyAlignment="1">
      <alignment vertical="center"/>
    </xf>
    <xf numFmtId="49" fontId="28" fillId="24" borderId="11" xfId="0" applyNumberFormat="1" applyFont="1" applyFill="1" applyBorder="1" applyAlignment="1">
      <alignment vertical="center"/>
    </xf>
    <xf numFmtId="165" fontId="43" fillId="24" borderId="12" xfId="0" applyNumberFormat="1" applyFont="1" applyFill="1" applyBorder="1" applyAlignment="1">
      <alignment vertical="center"/>
    </xf>
    <xf numFmtId="49" fontId="28" fillId="24" borderId="0" xfId="0" applyNumberFormat="1" applyFont="1" applyFill="1" applyBorder="1" applyAlignment="1">
      <alignment vertical="center"/>
    </xf>
    <xf numFmtId="0" fontId="44" fillId="24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" fontId="26" fillId="0" borderId="0" xfId="0" applyNumberFormat="1" applyFont="1" applyBorder="1" applyAlignment="1">
      <alignment vertical="center"/>
    </xf>
    <xf numFmtId="0" fontId="45" fillId="24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46" fillId="24" borderId="0" xfId="0" applyFont="1" applyFill="1" applyBorder="1" applyAlignment="1">
      <alignment vertical="center"/>
    </xf>
    <xf numFmtId="0" fontId="14" fillId="24" borderId="0" xfId="0" applyFont="1" applyFill="1" applyBorder="1" applyAlignment="1">
      <alignment vertical="center"/>
    </xf>
    <xf numFmtId="0" fontId="14" fillId="24" borderId="13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7" fillId="24" borderId="20" xfId="0" applyFont="1" applyFill="1" applyBorder="1" applyAlignment="1">
      <alignment vertical="center"/>
    </xf>
    <xf numFmtId="0" fontId="14" fillId="24" borderId="20" xfId="0" applyFont="1" applyFill="1" applyBorder="1" applyAlignment="1">
      <alignment vertical="center"/>
    </xf>
    <xf numFmtId="0" fontId="11" fillId="24" borderId="20" xfId="0" applyFont="1" applyFill="1" applyBorder="1" applyAlignment="1">
      <alignment vertical="center"/>
    </xf>
    <xf numFmtId="0" fontId="14" fillId="24" borderId="22" xfId="0" applyFont="1" applyFill="1" applyBorder="1" applyAlignment="1">
      <alignment vertical="center"/>
    </xf>
    <xf numFmtId="1" fontId="11" fillId="24" borderId="0" xfId="0" applyNumberFormat="1" applyFont="1" applyFill="1" applyBorder="1" applyAlignment="1">
      <alignment vertical="center"/>
    </xf>
    <xf numFmtId="165" fontId="10" fillId="24" borderId="13" xfId="0" applyNumberFormat="1" applyFont="1" applyFill="1" applyBorder="1" applyAlignment="1">
      <alignment vertical="center"/>
    </xf>
    <xf numFmtId="0" fontId="11" fillId="24" borderId="0" xfId="0" applyFont="1" applyFill="1" applyBorder="1" applyAlignment="1">
      <alignment horizontal="right" vertical="center"/>
    </xf>
    <xf numFmtId="165" fontId="14" fillId="24" borderId="13" xfId="0" applyNumberFormat="1" applyFont="1" applyFill="1" applyBorder="1" applyAlignment="1">
      <alignment vertical="center"/>
    </xf>
    <xf numFmtId="0" fontId="15" fillId="24" borderId="11" xfId="0" applyFont="1" applyFill="1" applyBorder="1" applyAlignment="1">
      <alignment vertical="center"/>
    </xf>
    <xf numFmtId="0" fontId="14" fillId="24" borderId="11" xfId="0" applyFont="1" applyFill="1" applyBorder="1" applyAlignment="1">
      <alignment vertical="center"/>
    </xf>
    <xf numFmtId="0" fontId="11" fillId="24" borderId="11" xfId="0" applyFont="1" applyFill="1" applyBorder="1" applyAlignment="1">
      <alignment vertical="center"/>
    </xf>
    <xf numFmtId="165" fontId="15" fillId="24" borderId="12" xfId="0" applyNumberFormat="1" applyFont="1" applyFill="1" applyBorder="1" applyAlignment="1">
      <alignment vertical="center"/>
    </xf>
    <xf numFmtId="0" fontId="11" fillId="24" borderId="21" xfId="0" applyFont="1" applyFill="1" applyBorder="1" applyAlignment="1">
      <alignment vertical="center"/>
    </xf>
    <xf numFmtId="165" fontId="14" fillId="24" borderId="22" xfId="0" applyNumberFormat="1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1" fontId="11" fillId="24" borderId="20" xfId="0" applyNumberFormat="1" applyFont="1" applyFill="1" applyBorder="1" applyAlignment="1">
      <alignment vertical="center"/>
    </xf>
    <xf numFmtId="165" fontId="17" fillId="24" borderId="22" xfId="0" applyNumberFormat="1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9" fillId="24" borderId="0" xfId="0" applyFont="1" applyFill="1" applyBorder="1" applyAlignment="1">
      <alignment vertical="center"/>
    </xf>
    <xf numFmtId="165" fontId="15" fillId="24" borderId="13" xfId="0" applyNumberFormat="1" applyFont="1" applyFill="1" applyBorder="1" applyAlignment="1">
      <alignment vertical="center"/>
    </xf>
    <xf numFmtId="0" fontId="50" fillId="24" borderId="0" xfId="0" applyFont="1" applyFill="1" applyBorder="1" applyAlignment="1">
      <alignment vertical="center"/>
    </xf>
    <xf numFmtId="0" fontId="41" fillId="24" borderId="0" xfId="0" applyFont="1" applyFill="1" applyBorder="1" applyAlignment="1">
      <alignment vertical="center"/>
    </xf>
    <xf numFmtId="0" fontId="41" fillId="24" borderId="13" xfId="0" applyFont="1" applyFill="1" applyBorder="1" applyAlignment="1">
      <alignment vertical="center"/>
    </xf>
    <xf numFmtId="1" fontId="11" fillId="0" borderId="0" xfId="0" applyNumberFormat="1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65" fontId="32" fillId="24" borderId="12" xfId="0" applyNumberFormat="1" applyFont="1" applyFill="1" applyBorder="1" applyAlignment="1">
      <alignment vertical="center"/>
    </xf>
    <xf numFmtId="0" fontId="17" fillId="24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" fontId="11" fillId="0" borderId="15" xfId="0" applyNumberFormat="1" applyFont="1" applyFill="1" applyBorder="1" applyAlignment="1">
      <alignment vertical="center"/>
    </xf>
    <xf numFmtId="165" fontId="12" fillId="0" borderId="13" xfId="0" applyNumberFormat="1" applyFont="1" applyFill="1" applyBorder="1" applyAlignment="1">
      <alignment vertical="center"/>
    </xf>
    <xf numFmtId="1" fontId="11" fillId="24" borderId="15" xfId="0" applyNumberFormat="1" applyFont="1" applyFill="1" applyBorder="1" applyAlignment="1">
      <alignment vertical="center"/>
    </xf>
    <xf numFmtId="0" fontId="10" fillId="24" borderId="0" xfId="0" applyFont="1" applyFill="1" applyAlignment="1">
      <alignment horizontal="right" vertical="center"/>
    </xf>
    <xf numFmtId="1" fontId="11" fillId="0" borderId="19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24" borderId="0" xfId="0" applyFont="1" applyFill="1" applyBorder="1" applyAlignment="1">
      <alignment horizontal="right" vertical="center"/>
    </xf>
    <xf numFmtId="0" fontId="42" fillId="24" borderId="0" xfId="0" applyFont="1" applyFill="1" applyBorder="1" applyAlignment="1">
      <alignment vertical="center"/>
    </xf>
    <xf numFmtId="0" fontId="11" fillId="24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64" fontId="11" fillId="0" borderId="15" xfId="0" applyNumberFormat="1" applyFont="1" applyBorder="1" applyAlignment="1">
      <alignment vertical="center"/>
    </xf>
    <xf numFmtId="0" fontId="14" fillId="24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7" fillId="24" borderId="11" xfId="0" applyFont="1" applyFill="1" applyBorder="1" applyAlignment="1">
      <alignment horizontal="left" vertical="center"/>
    </xf>
    <xf numFmtId="2" fontId="11" fillId="0" borderId="0" xfId="0" applyNumberFormat="1" applyFont="1" applyBorder="1" applyAlignment="1">
      <alignment vertical="center"/>
    </xf>
    <xf numFmtId="0" fontId="42" fillId="24" borderId="0" xfId="0" applyFont="1" applyFill="1" applyAlignment="1">
      <alignment vertical="center"/>
    </xf>
    <xf numFmtId="165" fontId="10" fillId="24" borderId="0" xfId="0" applyNumberFormat="1" applyFont="1" applyFill="1" applyAlignment="1">
      <alignment vertical="center"/>
    </xf>
    <xf numFmtId="0" fontId="51" fillId="0" borderId="11" xfId="0" applyFont="1" applyBorder="1" applyAlignment="1">
      <alignment vertical="center"/>
    </xf>
    <xf numFmtId="1" fontId="51" fillId="0" borderId="19" xfId="0" applyNumberFormat="1" applyFont="1" applyBorder="1" applyAlignment="1">
      <alignment vertical="center"/>
    </xf>
    <xf numFmtId="165" fontId="12" fillId="24" borderId="27" xfId="0" applyNumberFormat="1" applyFont="1" applyFill="1" applyBorder="1" applyAlignment="1">
      <alignment vertical="center"/>
    </xf>
    <xf numFmtId="165" fontId="17" fillId="24" borderId="12" xfId="0" applyNumberFormat="1" applyFont="1" applyFill="1" applyBorder="1" applyAlignment="1">
      <alignment vertical="center"/>
    </xf>
    <xf numFmtId="0" fontId="24" fillId="24" borderId="11" xfId="0" applyFont="1" applyFill="1" applyBorder="1" applyAlignment="1">
      <alignment vertical="center"/>
    </xf>
    <xf numFmtId="1" fontId="11" fillId="24" borderId="11" xfId="0" applyNumberFormat="1" applyFont="1" applyFill="1" applyBorder="1" applyAlignment="1">
      <alignment vertical="center"/>
    </xf>
    <xf numFmtId="165" fontId="10" fillId="0" borderId="13" xfId="0" applyNumberFormat="1" applyFont="1" applyFill="1" applyBorder="1" applyAlignment="1">
      <alignment vertical="center"/>
    </xf>
    <xf numFmtId="165" fontId="14" fillId="0" borderId="13" xfId="0" applyNumberFormat="1" applyFont="1" applyFill="1" applyBorder="1" applyAlignment="1">
      <alignment vertical="center"/>
    </xf>
    <xf numFmtId="0" fontId="41" fillId="24" borderId="28" xfId="0" applyFont="1" applyFill="1" applyBorder="1" applyAlignment="1">
      <alignment vertical="center"/>
    </xf>
    <xf numFmtId="0" fontId="14" fillId="24" borderId="28" xfId="0" applyFont="1" applyFill="1" applyBorder="1" applyAlignment="1">
      <alignment vertical="center"/>
    </xf>
    <xf numFmtId="0" fontId="11" fillId="24" borderId="28" xfId="0" applyFont="1" applyFill="1" applyBorder="1" applyAlignment="1">
      <alignment vertical="center"/>
    </xf>
    <xf numFmtId="165" fontId="52" fillId="24" borderId="29" xfId="0" applyNumberFormat="1" applyFont="1" applyFill="1" applyBorder="1" applyAlignment="1">
      <alignment vertical="center"/>
    </xf>
    <xf numFmtId="0" fontId="41" fillId="24" borderId="30" xfId="0" applyFont="1" applyFill="1" applyBorder="1" applyAlignment="1">
      <alignment vertical="center"/>
    </xf>
    <xf numFmtId="0" fontId="14" fillId="24" borderId="31" xfId="0" applyFont="1" applyFill="1" applyBorder="1" applyAlignment="1">
      <alignment vertical="center"/>
    </xf>
    <xf numFmtId="0" fontId="11" fillId="24" borderId="31" xfId="0" applyFont="1" applyFill="1" applyBorder="1" applyAlignment="1">
      <alignment vertical="center"/>
    </xf>
    <xf numFmtId="165" fontId="15" fillId="24" borderId="32" xfId="0" applyNumberFormat="1" applyFont="1" applyFill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14" fillId="24" borderId="33" xfId="0" applyFont="1" applyFill="1" applyBorder="1" applyAlignment="1">
      <alignment vertical="center"/>
    </xf>
    <xf numFmtId="0" fontId="11" fillId="24" borderId="33" xfId="0" applyFont="1" applyFill="1" applyBorder="1" applyAlignment="1">
      <alignment vertical="center"/>
    </xf>
    <xf numFmtId="165" fontId="14" fillId="24" borderId="34" xfId="0" applyNumberFormat="1" applyFont="1" applyFill="1" applyBorder="1" applyAlignment="1">
      <alignment vertical="center"/>
    </xf>
    <xf numFmtId="165" fontId="14" fillId="24" borderId="12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3" fillId="24" borderId="0" xfId="0" applyFont="1" applyFill="1" applyBorder="1" applyAlignment="1">
      <alignment vertical="center"/>
    </xf>
    <xf numFmtId="1" fontId="28" fillId="24" borderId="0" xfId="0" applyNumberFormat="1" applyFont="1" applyFill="1" applyBorder="1" applyAlignment="1">
      <alignment vertical="center"/>
    </xf>
    <xf numFmtId="165" fontId="28" fillId="24" borderId="13" xfId="0" applyNumberFormat="1" applyFont="1" applyFill="1" applyBorder="1" applyAlignment="1">
      <alignment vertical="center"/>
    </xf>
    <xf numFmtId="0" fontId="10" fillId="24" borderId="20" xfId="0" applyFont="1" applyFill="1" applyBorder="1" applyAlignment="1">
      <alignment vertical="center"/>
    </xf>
    <xf numFmtId="165" fontId="10" fillId="24" borderId="22" xfId="0" applyNumberFormat="1" applyFont="1" applyFill="1" applyBorder="1" applyAlignment="1">
      <alignment vertical="center"/>
    </xf>
    <xf numFmtId="0" fontId="15" fillId="24" borderId="0" xfId="0" applyFont="1" applyFill="1" applyBorder="1" applyAlignment="1">
      <alignment vertical="center"/>
    </xf>
    <xf numFmtId="165" fontId="23" fillId="24" borderId="13" xfId="0" applyNumberFormat="1" applyFont="1" applyFill="1" applyBorder="1" applyAlignment="1">
      <alignment vertical="center"/>
    </xf>
    <xf numFmtId="2" fontId="11" fillId="24" borderId="0" xfId="0" applyNumberFormat="1" applyFont="1" applyFill="1" applyBorder="1" applyAlignment="1">
      <alignment vertical="center"/>
    </xf>
    <xf numFmtId="0" fontId="54" fillId="24" borderId="0" xfId="0" applyFont="1" applyFill="1" applyBorder="1" applyAlignment="1">
      <alignment vertical="center"/>
    </xf>
    <xf numFmtId="2" fontId="11" fillId="24" borderId="20" xfId="0" applyNumberFormat="1" applyFont="1" applyFill="1" applyBorder="1" applyAlignment="1">
      <alignment vertical="center"/>
    </xf>
    <xf numFmtId="0" fontId="55" fillId="24" borderId="0" xfId="0" applyFont="1" applyFill="1" applyBorder="1" applyAlignment="1">
      <alignment vertical="center"/>
    </xf>
    <xf numFmtId="165" fontId="17" fillId="24" borderId="13" xfId="0" applyNumberFormat="1" applyFont="1" applyFill="1" applyBorder="1" applyAlignment="1">
      <alignment vertical="center"/>
    </xf>
    <xf numFmtId="0" fontId="15" fillId="24" borderId="35" xfId="0" applyFont="1" applyFill="1" applyBorder="1" applyAlignment="1">
      <alignment vertical="center"/>
    </xf>
    <xf numFmtId="0" fontId="14" fillId="24" borderId="35" xfId="0" applyFont="1" applyFill="1" applyBorder="1" applyAlignment="1">
      <alignment vertical="center"/>
    </xf>
    <xf numFmtId="0" fontId="11" fillId="24" borderId="35" xfId="0" applyFont="1" applyFill="1" applyBorder="1" applyAlignment="1">
      <alignment vertical="center"/>
    </xf>
    <xf numFmtId="165" fontId="23" fillId="24" borderId="36" xfId="0" applyNumberFormat="1" applyFont="1" applyFill="1" applyBorder="1" applyAlignment="1">
      <alignment vertical="center"/>
    </xf>
    <xf numFmtId="165" fontId="23" fillId="0" borderId="13" xfId="0" applyNumberFormat="1" applyFont="1" applyFill="1" applyBorder="1" applyAlignment="1">
      <alignment vertical="center"/>
    </xf>
    <xf numFmtId="1" fontId="10" fillId="24" borderId="20" xfId="0" applyNumberFormat="1" applyFon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1" fontId="22" fillId="24" borderId="0" xfId="0" applyNumberFormat="1" applyFont="1" applyFill="1" applyBorder="1" applyAlignment="1">
      <alignment vertical="center"/>
    </xf>
    <xf numFmtId="1" fontId="10" fillId="24" borderId="0" xfId="0" applyNumberFormat="1" applyFont="1" applyFill="1" applyBorder="1" applyAlignment="1">
      <alignment vertical="center"/>
    </xf>
    <xf numFmtId="1" fontId="55" fillId="24" borderId="0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2" fontId="11" fillId="0" borderId="16" xfId="0" applyNumberFormat="1" applyFont="1" applyFill="1" applyBorder="1" applyAlignment="1">
      <alignment vertical="center"/>
    </xf>
    <xf numFmtId="165" fontId="15" fillId="0" borderId="18" xfId="0" applyNumberFormat="1" applyFont="1" applyFill="1" applyBorder="1" applyAlignment="1">
      <alignment vertical="center"/>
    </xf>
    <xf numFmtId="0" fontId="17" fillId="24" borderId="35" xfId="0" applyFont="1" applyFill="1" applyBorder="1" applyAlignment="1">
      <alignment vertical="center"/>
    </xf>
    <xf numFmtId="0" fontId="10" fillId="24" borderId="35" xfId="0" applyFont="1" applyFill="1" applyBorder="1" applyAlignment="1">
      <alignment vertical="center"/>
    </xf>
    <xf numFmtId="1" fontId="11" fillId="24" borderId="35" xfId="0" applyNumberFormat="1" applyFont="1" applyFill="1" applyBorder="1" applyAlignment="1">
      <alignment vertical="center"/>
    </xf>
    <xf numFmtId="165" fontId="7" fillId="24" borderId="36" xfId="0" applyNumberFormat="1" applyFont="1" applyFill="1" applyBorder="1" applyAlignment="1">
      <alignment vertical="center"/>
    </xf>
    <xf numFmtId="165" fontId="28" fillId="24" borderId="0" xfId="0" applyNumberFormat="1" applyFont="1" applyFill="1" applyAlignment="1">
      <alignment vertical="center"/>
    </xf>
    <xf numFmtId="1" fontId="42" fillId="0" borderId="15" xfId="0" applyNumberFormat="1" applyFont="1" applyBorder="1" applyAlignment="1">
      <alignment vertical="center"/>
    </xf>
    <xf numFmtId="165" fontId="3" fillId="24" borderId="13" xfId="0" applyNumberFormat="1" applyFont="1" applyFill="1" applyBorder="1" applyAlignment="1">
      <alignment vertical="center"/>
    </xf>
    <xf numFmtId="165" fontId="8" fillId="24" borderId="13" xfId="0" applyNumberFormat="1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1" fontId="11" fillId="0" borderId="11" xfId="0" applyNumberFormat="1" applyFont="1" applyFill="1" applyBorder="1" applyAlignment="1">
      <alignment vertical="center"/>
    </xf>
    <xf numFmtId="165" fontId="32" fillId="0" borderId="12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5" fontId="15" fillId="0" borderId="1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" fontId="11" fillId="0" borderId="0" xfId="0" applyNumberFormat="1" applyFont="1" applyFill="1" applyAlignment="1">
      <alignment vertical="center"/>
    </xf>
    <xf numFmtId="165" fontId="12" fillId="0" borderId="37" xfId="0" applyNumberFormat="1" applyFont="1" applyFill="1" applyBorder="1" applyAlignment="1">
      <alignment vertical="center"/>
    </xf>
    <xf numFmtId="0" fontId="17" fillId="24" borderId="38" xfId="0" applyFont="1" applyFill="1" applyBorder="1" applyAlignment="1">
      <alignment horizontal="center" vertical="center"/>
    </xf>
    <xf numFmtId="0" fontId="17" fillId="24" borderId="39" xfId="0" applyFont="1" applyFill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4" fillId="0" borderId="0" xfId="0" applyFont="1" applyFill="1" applyBorder="1" applyAlignment="1">
      <alignment horizontal="justify" vertical="center"/>
    </xf>
    <xf numFmtId="0" fontId="14" fillId="0" borderId="15" xfId="0" applyFont="1" applyFill="1" applyBorder="1" applyAlignment="1">
      <alignment horizontal="justify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49" fontId="24" fillId="17" borderId="20" xfId="0" applyNumberFormat="1" applyFont="1" applyFill="1" applyBorder="1" applyAlignment="1">
      <alignment horizontal="justify" vertical="center"/>
    </xf>
    <xf numFmtId="49" fontId="24" fillId="17" borderId="21" xfId="0" applyNumberFormat="1" applyFont="1" applyFill="1" applyBorder="1" applyAlignment="1">
      <alignment horizontal="justify" vertical="center"/>
    </xf>
    <xf numFmtId="0" fontId="14" fillId="0" borderId="0" xfId="0" applyFont="1" applyBorder="1" applyAlignment="1">
      <alignment horizontal="justify" vertical="center"/>
    </xf>
    <xf numFmtId="0" fontId="14" fillId="0" borderId="15" xfId="0" applyFont="1" applyBorder="1" applyAlignment="1">
      <alignment horizontal="justify" vertical="center"/>
    </xf>
    <xf numFmtId="0" fontId="23" fillId="0" borderId="4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2" fontId="9" fillId="24" borderId="0" xfId="0" applyNumberFormat="1" applyFont="1" applyFill="1" applyBorder="1" applyAlignment="1">
      <alignment horizontal="justify" vertical="center"/>
    </xf>
    <xf numFmtId="0" fontId="13" fillId="0" borderId="11" xfId="0" applyFont="1" applyBorder="1" applyAlignment="1">
      <alignment horizontal="center" vertical="center" wrapText="1"/>
    </xf>
    <xf numFmtId="2" fontId="24" fillId="24" borderId="20" xfId="0" applyNumberFormat="1" applyFont="1" applyFill="1" applyBorder="1" applyAlignment="1">
      <alignment horizontal="justify" vertical="center"/>
    </xf>
    <xf numFmtId="0" fontId="15" fillId="24" borderId="38" xfId="0" applyFont="1" applyFill="1" applyBorder="1" applyAlignment="1">
      <alignment horizontal="center" vertical="center"/>
    </xf>
    <xf numFmtId="0" fontId="15" fillId="24" borderId="39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2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6.375" style="2" customWidth="1"/>
    <col min="2" max="2" width="54.25390625" style="153" customWidth="1"/>
    <col min="3" max="3" width="4.875" style="3" customWidth="1"/>
    <col min="4" max="4" width="5.00390625" style="3" customWidth="1"/>
    <col min="5" max="5" width="5.00390625" style="4" customWidth="1"/>
    <col min="6" max="6" width="17.75390625" style="5" customWidth="1"/>
    <col min="7" max="7" width="9.125" style="6" customWidth="1"/>
    <col min="8" max="16384" width="9.125" style="7" customWidth="1"/>
  </cols>
  <sheetData>
    <row r="1" spans="1:6" ht="72" customHeight="1" thickBot="1">
      <c r="A1" s="257" t="s">
        <v>237</v>
      </c>
      <c r="B1" s="257"/>
      <c r="C1" s="257"/>
      <c r="D1" s="257"/>
      <c r="E1" s="257"/>
      <c r="F1" s="257"/>
    </row>
    <row r="2" spans="1:6" ht="32.25" customHeight="1" thickBot="1">
      <c r="A2" s="259" t="s">
        <v>24</v>
      </c>
      <c r="B2" s="259"/>
      <c r="C2" s="259"/>
      <c r="D2" s="259"/>
      <c r="E2" s="260"/>
      <c r="F2" s="8" t="s">
        <v>101</v>
      </c>
    </row>
    <row r="3" spans="1:7" ht="19.5" thickBot="1" thickTop="1">
      <c r="A3" s="9" t="str">
        <f>A43</f>
        <v>I.PŘÍJMY CELKEM                                    </v>
      </c>
      <c r="B3" s="10"/>
      <c r="C3" s="11"/>
      <c r="D3" s="11"/>
      <c r="E3" s="12"/>
      <c r="F3" s="13">
        <f>SUM(F4:F9)</f>
        <v>134573.43</v>
      </c>
      <c r="G3" s="14"/>
    </row>
    <row r="4" spans="1:7" ht="14.25">
      <c r="A4" s="218" t="str">
        <f>A44</f>
        <v>z toho</v>
      </c>
      <c r="B4" s="16" t="str">
        <f>B44</f>
        <v>daňové</v>
      </c>
      <c r="F4" s="17">
        <f>F44</f>
        <v>101970</v>
      </c>
      <c r="G4" s="14"/>
    </row>
    <row r="5" spans="1:6" ht="14.25">
      <c r="A5" s="15"/>
      <c r="B5" s="16" t="str">
        <f>B45</f>
        <v>nedaňové </v>
      </c>
      <c r="F5" s="17">
        <f>F45+F336+F356++F357+F358</f>
        <v>17014</v>
      </c>
    </row>
    <row r="6" spans="1:6" ht="14.25">
      <c r="A6" s="15"/>
      <c r="B6" s="16" t="str">
        <f>B46</f>
        <v>kapitálové</v>
      </c>
      <c r="F6" s="17">
        <f>F46</f>
        <v>150</v>
      </c>
    </row>
    <row r="7" spans="1:6" ht="14.25">
      <c r="A7" s="15"/>
      <c r="B7" s="16" t="str">
        <f>B47</f>
        <v>dotace neinvestiční</v>
      </c>
      <c r="F7" s="17">
        <f>F47+F337</f>
        <v>15439.43</v>
      </c>
    </row>
    <row r="8" spans="1:6" ht="14.25">
      <c r="A8" s="15"/>
      <c r="B8" s="16" t="str">
        <f>B48</f>
        <v>dotace investiční</v>
      </c>
      <c r="F8" s="17">
        <f>F48</f>
        <v>0</v>
      </c>
    </row>
    <row r="9" spans="1:6" ht="21" customHeight="1">
      <c r="A9" s="15"/>
      <c r="B9" s="18"/>
      <c r="F9" s="19"/>
    </row>
    <row r="10" spans="1:7" ht="18.75" thickBot="1">
      <c r="A10" s="9" t="str">
        <f>A50</f>
        <v>II. VÝDAJE CELKEM    </v>
      </c>
      <c r="B10" s="10"/>
      <c r="C10" s="11"/>
      <c r="D10" s="11"/>
      <c r="E10" s="12"/>
      <c r="F10" s="13">
        <f>SUM(F11:F13)</f>
        <v>170278.53</v>
      </c>
      <c r="G10" s="14"/>
    </row>
    <row r="11" spans="1:7" ht="14.25">
      <c r="A11" s="218" t="str">
        <f>A53</f>
        <v>z toho</v>
      </c>
      <c r="B11" s="16" t="str">
        <f>A51</f>
        <v>CELKEM BĚŽNÉ VÝDAJE   A   REZERVY</v>
      </c>
      <c r="E11" s="20"/>
      <c r="F11" s="17">
        <f>F51+F344+F364+F365</f>
        <v>126238.62</v>
      </c>
      <c r="G11" s="14"/>
    </row>
    <row r="12" spans="1:7" ht="14.25">
      <c r="A12" s="15"/>
      <c r="B12" s="16" t="str">
        <f>A62</f>
        <v>KAPITÁLOVÉ VÝDAJE</v>
      </c>
      <c r="E12" s="21"/>
      <c r="F12" s="17">
        <f>F62+F366</f>
        <v>44039.91</v>
      </c>
      <c r="G12" s="14"/>
    </row>
    <row r="13" spans="1:6" ht="31.5" customHeight="1">
      <c r="A13" s="15"/>
      <c r="B13" s="18"/>
      <c r="E13" s="21"/>
      <c r="F13" s="19"/>
    </row>
    <row r="14" spans="1:7" ht="18.75" thickBot="1">
      <c r="A14" s="22" t="str">
        <f>A64</f>
        <v>III. SALDO: příjmů a výdajů </v>
      </c>
      <c r="B14" s="23"/>
      <c r="C14" s="24"/>
      <c r="D14" s="24"/>
      <c r="E14" s="25"/>
      <c r="F14" s="26">
        <f>F3-F10</f>
        <v>-35705.100000000006</v>
      </c>
      <c r="G14" s="14"/>
    </row>
    <row r="15" spans="1:6" ht="28.5" customHeight="1" thickTop="1">
      <c r="A15" s="15"/>
      <c r="B15" s="27"/>
      <c r="E15" s="21"/>
      <c r="F15" s="28"/>
    </row>
    <row r="16" spans="1:6" ht="18.75" thickBot="1">
      <c r="A16" s="29" t="s">
        <v>105</v>
      </c>
      <c r="B16" s="30"/>
      <c r="C16" s="11"/>
      <c r="D16" s="11"/>
      <c r="E16" s="31"/>
      <c r="F16" s="13">
        <f>F19+F30+F26+F22</f>
        <v>35705.100000000006</v>
      </c>
    </row>
    <row r="17" spans="1:6" ht="15">
      <c r="A17" s="32"/>
      <c r="B17" s="33"/>
      <c r="E17" s="21"/>
      <c r="F17" s="28"/>
    </row>
    <row r="18" spans="1:6" ht="12.75" customHeight="1">
      <c r="A18" s="32"/>
      <c r="B18" s="33"/>
      <c r="E18" s="21"/>
      <c r="F18" s="28"/>
    </row>
    <row r="19" spans="1:6" ht="15">
      <c r="A19" s="34" t="s">
        <v>149</v>
      </c>
      <c r="B19" s="35"/>
      <c r="C19" s="36"/>
      <c r="D19" s="37" t="s">
        <v>99</v>
      </c>
      <c r="E19" s="38"/>
      <c r="F19" s="39">
        <f>SUM(F20:F21)</f>
        <v>-889.66</v>
      </c>
    </row>
    <row r="20" spans="1:6" ht="14.25">
      <c r="A20" s="40" t="s">
        <v>11</v>
      </c>
      <c r="B20" s="41"/>
      <c r="C20" s="42"/>
      <c r="D20" s="43">
        <v>8124</v>
      </c>
      <c r="E20" s="21"/>
      <c r="F20" s="44">
        <f>F71</f>
        <v>-889.66</v>
      </c>
    </row>
    <row r="21" spans="1:6" ht="21.75" customHeight="1">
      <c r="A21" s="45"/>
      <c r="B21" s="41"/>
      <c r="C21" s="43"/>
      <c r="D21" s="43"/>
      <c r="E21" s="21"/>
      <c r="F21" s="17"/>
    </row>
    <row r="22" spans="1:6" ht="15">
      <c r="A22" s="46" t="s">
        <v>202</v>
      </c>
      <c r="B22" s="47"/>
      <c r="C22" s="36"/>
      <c r="D22" s="36"/>
      <c r="E22" s="38"/>
      <c r="F22" s="39">
        <f>SUM(F23:F25)</f>
        <v>0</v>
      </c>
    </row>
    <row r="23" spans="1:6" ht="3" customHeight="1">
      <c r="A23" s="48"/>
      <c r="B23" s="49"/>
      <c r="C23" s="43"/>
      <c r="D23" s="43"/>
      <c r="E23" s="21"/>
      <c r="F23" s="17"/>
    </row>
    <row r="24" spans="1:6" ht="3" customHeight="1">
      <c r="A24" s="48"/>
      <c r="B24" s="49"/>
      <c r="C24" s="43"/>
      <c r="D24" s="43"/>
      <c r="E24" s="21"/>
      <c r="F24" s="17"/>
    </row>
    <row r="25" spans="1:6" ht="19.5" customHeight="1">
      <c r="A25" s="45"/>
      <c r="B25" s="41"/>
      <c r="C25" s="43"/>
      <c r="D25" s="43"/>
      <c r="E25" s="21"/>
      <c r="F25" s="17"/>
    </row>
    <row r="26" spans="1:6" ht="15">
      <c r="A26" s="46" t="s">
        <v>203</v>
      </c>
      <c r="B26" s="47"/>
      <c r="C26" s="36"/>
      <c r="D26" s="36"/>
      <c r="E26" s="38"/>
      <c r="F26" s="39">
        <f>SUM(F27:F29)</f>
        <v>1257.56</v>
      </c>
    </row>
    <row r="27" spans="1:6" ht="14.25">
      <c r="A27" s="50" t="s">
        <v>150</v>
      </c>
      <c r="B27" s="42"/>
      <c r="C27" s="43">
        <v>23615</v>
      </c>
      <c r="D27" s="43"/>
      <c r="E27" s="21"/>
      <c r="F27" s="17">
        <f>-F370</f>
        <v>1000</v>
      </c>
    </row>
    <row r="28" spans="1:6" ht="14.25">
      <c r="A28" s="50" t="s">
        <v>126</v>
      </c>
      <c r="B28" s="42"/>
      <c r="C28" s="43">
        <v>23611</v>
      </c>
      <c r="D28" s="43"/>
      <c r="E28" s="21"/>
      <c r="F28" s="17">
        <f>-F347</f>
        <v>257.55999999999995</v>
      </c>
    </row>
    <row r="29" spans="1:6" ht="21.75" customHeight="1">
      <c r="A29" s="51"/>
      <c r="B29" s="52"/>
      <c r="C29" s="43"/>
      <c r="D29" s="43"/>
      <c r="E29" s="21"/>
      <c r="F29" s="53"/>
    </row>
    <row r="30" spans="1:6" ht="15">
      <c r="A30" s="250" t="s">
        <v>173</v>
      </c>
      <c r="B30" s="250"/>
      <c r="C30" s="250"/>
      <c r="D30" s="250"/>
      <c r="E30" s="251"/>
      <c r="F30" s="54">
        <f>-(F14+F19)-F26-F22</f>
        <v>35337.20000000001</v>
      </c>
    </row>
    <row r="31" spans="1:6" ht="10.5" customHeight="1">
      <c r="A31" s="55"/>
      <c r="B31" s="55"/>
      <c r="C31" s="55"/>
      <c r="D31" s="55"/>
      <c r="E31" s="56"/>
      <c r="F31" s="57"/>
    </row>
    <row r="32" spans="1:6" ht="7.5" customHeight="1">
      <c r="A32" s="55"/>
      <c r="B32" s="55"/>
      <c r="C32" s="55"/>
      <c r="D32" s="55"/>
      <c r="E32" s="56"/>
      <c r="F32" s="57"/>
    </row>
    <row r="33" spans="1:6" ht="15.75" customHeight="1">
      <c r="A33" s="258" t="s">
        <v>123</v>
      </c>
      <c r="B33" s="258"/>
      <c r="C33" s="258"/>
      <c r="D33" s="258"/>
      <c r="E33" s="58"/>
      <c r="F33" s="39">
        <f>SUM(F34)</f>
        <v>0</v>
      </c>
    </row>
    <row r="34" spans="1:6" ht="14.25" customHeight="1">
      <c r="A34" s="256" t="s">
        <v>91</v>
      </c>
      <c r="B34" s="256"/>
      <c r="C34" s="256"/>
      <c r="D34" s="256"/>
      <c r="E34" s="59"/>
      <c r="F34" s="60">
        <v>0</v>
      </c>
    </row>
    <row r="35" spans="1:6" ht="15">
      <c r="A35" s="55"/>
      <c r="B35" s="55"/>
      <c r="C35" s="55"/>
      <c r="D35" s="55"/>
      <c r="E35" s="56"/>
      <c r="F35" s="57"/>
    </row>
    <row r="36" spans="1:6" ht="21" thickBot="1">
      <c r="A36" s="61" t="s">
        <v>50</v>
      </c>
      <c r="B36" s="62"/>
      <c r="C36" s="63"/>
      <c r="D36" s="63"/>
      <c r="E36" s="64"/>
      <c r="F36" s="65">
        <f>-(F64+F19+F33)</f>
        <v>35337.20000000001</v>
      </c>
    </row>
    <row r="37" spans="1:6" ht="13.5" thickBot="1">
      <c r="A37" s="66" t="s">
        <v>216</v>
      </c>
      <c r="B37" s="67"/>
      <c r="C37" s="63"/>
      <c r="D37" s="63"/>
      <c r="E37" s="64"/>
      <c r="F37" s="68">
        <f>-(F14+F22+F19+F33)</f>
        <v>36594.76000000001</v>
      </c>
    </row>
    <row r="38" spans="1:6" ht="3.75" customHeight="1" thickBot="1">
      <c r="A38" s="69"/>
      <c r="B38" s="70"/>
      <c r="C38" s="244"/>
      <c r="D38" s="244"/>
      <c r="E38" s="245"/>
      <c r="F38" s="71"/>
    </row>
    <row r="39" spans="1:7" s="78" customFormat="1" ht="6.75" customHeight="1" thickBot="1">
      <c r="A39" s="72"/>
      <c r="B39" s="73"/>
      <c r="C39" s="74"/>
      <c r="D39" s="74"/>
      <c r="E39" s="75"/>
      <c r="F39" s="76"/>
      <c r="G39" s="77"/>
    </row>
    <row r="40" spans="1:6" ht="14.25" customHeight="1" thickTop="1">
      <c r="A40" s="79"/>
      <c r="B40" s="80"/>
      <c r="C40" s="81"/>
      <c r="D40" s="81"/>
      <c r="E40" s="81"/>
      <c r="F40" s="82"/>
    </row>
    <row r="41" spans="1:6" ht="48" customHeight="1" thickBot="1">
      <c r="A41" s="248" t="s">
        <v>238</v>
      </c>
      <c r="B41" s="249"/>
      <c r="C41" s="249"/>
      <c r="D41" s="249"/>
      <c r="E41" s="249"/>
      <c r="F41" s="249"/>
    </row>
    <row r="42" spans="1:6" ht="34.5" customHeight="1" thickBot="1">
      <c r="A42" s="242" t="s">
        <v>24</v>
      </c>
      <c r="B42" s="242"/>
      <c r="C42" s="242"/>
      <c r="D42" s="242"/>
      <c r="E42" s="243"/>
      <c r="F42" s="83" t="str">
        <f>F2</f>
        <v>SR</v>
      </c>
    </row>
    <row r="43" spans="1:7" ht="21.75" thickBot="1" thickTop="1">
      <c r="A43" s="84" t="s">
        <v>43</v>
      </c>
      <c r="B43" s="85"/>
      <c r="C43" s="11" t="s">
        <v>44</v>
      </c>
      <c r="D43" s="11"/>
      <c r="E43" s="31" t="s">
        <v>142</v>
      </c>
      <c r="F43" s="13">
        <f>SUM(F44:F48)</f>
        <v>132153.4</v>
      </c>
      <c r="G43" s="86"/>
    </row>
    <row r="44" spans="1:7" ht="14.25">
      <c r="A44" s="92" t="s">
        <v>29</v>
      </c>
      <c r="B44" s="88" t="s">
        <v>17</v>
      </c>
      <c r="C44" s="43"/>
      <c r="D44" s="43"/>
      <c r="E44" s="21"/>
      <c r="F44" s="17">
        <f>F95</f>
        <v>101970</v>
      </c>
      <c r="G44" s="14"/>
    </row>
    <row r="45" spans="1:6" ht="14.25">
      <c r="A45" s="89"/>
      <c r="B45" s="88" t="s">
        <v>104</v>
      </c>
      <c r="C45" s="43"/>
      <c r="D45" s="43"/>
      <c r="E45" s="21"/>
      <c r="F45" s="17">
        <f>F115</f>
        <v>15914</v>
      </c>
    </row>
    <row r="46" spans="1:6" ht="14.25">
      <c r="A46" s="89"/>
      <c r="B46" s="88" t="s">
        <v>18</v>
      </c>
      <c r="C46" s="43"/>
      <c r="D46" s="43"/>
      <c r="E46" s="21"/>
      <c r="F46" s="17">
        <f>F121</f>
        <v>150</v>
      </c>
    </row>
    <row r="47" spans="1:6" ht="14.25">
      <c r="A47" s="89"/>
      <c r="B47" s="88" t="s">
        <v>236</v>
      </c>
      <c r="C47" s="43"/>
      <c r="D47" s="43"/>
      <c r="E47" s="21"/>
      <c r="F47" s="17">
        <f>F131-F48</f>
        <v>14119.4</v>
      </c>
    </row>
    <row r="48" spans="1:6" ht="14.25">
      <c r="A48" s="89"/>
      <c r="B48" s="88" t="s">
        <v>20</v>
      </c>
      <c r="C48" s="43"/>
      <c r="D48" s="43"/>
      <c r="E48" s="21"/>
      <c r="F48" s="17"/>
    </row>
    <row r="49" spans="1:7" ht="28.5" customHeight="1">
      <c r="A49" s="89"/>
      <c r="B49" s="41"/>
      <c r="C49" s="43"/>
      <c r="D49" s="43"/>
      <c r="E49" s="21"/>
      <c r="F49" s="17"/>
      <c r="G49" s="86"/>
    </row>
    <row r="50" spans="1:7" ht="21" thickBot="1">
      <c r="A50" s="84" t="s">
        <v>112</v>
      </c>
      <c r="B50" s="90"/>
      <c r="C50" s="11" t="s">
        <v>44</v>
      </c>
      <c r="D50" s="11"/>
      <c r="E50" s="31"/>
      <c r="F50" s="13">
        <f>SUM(F53:F63)</f>
        <v>166600.94</v>
      </c>
      <c r="G50" s="14"/>
    </row>
    <row r="51" spans="1:6" ht="15.75" customHeight="1">
      <c r="A51" s="254" t="s">
        <v>168</v>
      </c>
      <c r="B51" s="254"/>
      <c r="C51" s="43"/>
      <c r="D51" s="43"/>
      <c r="E51" s="21"/>
      <c r="F51" s="17">
        <f>SUM(F53:F61)</f>
        <v>123321.03</v>
      </c>
    </row>
    <row r="52" spans="1:7" ht="15">
      <c r="A52" s="92"/>
      <c r="B52" s="93"/>
      <c r="C52" s="43"/>
      <c r="D52" s="43"/>
      <c r="E52" s="21"/>
      <c r="F52" s="28"/>
      <c r="G52" s="14"/>
    </row>
    <row r="53" spans="1:6" ht="12.75">
      <c r="A53" s="92" t="s">
        <v>29</v>
      </c>
      <c r="B53" s="41" t="s">
        <v>64</v>
      </c>
      <c r="C53" s="95"/>
      <c r="D53" s="95"/>
      <c r="E53" s="219"/>
      <c r="F53" s="220">
        <f>F139</f>
        <v>120629.03</v>
      </c>
    </row>
    <row r="54" spans="1:6" ht="12.75">
      <c r="A54" s="155"/>
      <c r="B54" s="41"/>
      <c r="C54" s="95"/>
      <c r="D54" s="95"/>
      <c r="E54" s="219"/>
      <c r="F54" s="221"/>
    </row>
    <row r="55" spans="1:6" ht="12.75">
      <c r="A55" s="155"/>
      <c r="B55" s="7" t="str">
        <f aca="true" t="shared" si="0" ref="B55:B60">A318</f>
        <v>REZERVA  MĚSTA</v>
      </c>
      <c r="C55" s="95"/>
      <c r="D55" s="95"/>
      <c r="E55" s="219"/>
      <c r="F55" s="94">
        <f aca="true" t="shared" si="1" ref="F55:F60">F318</f>
        <v>1932</v>
      </c>
    </row>
    <row r="56" spans="1:6" ht="12.75">
      <c r="A56" s="155"/>
      <c r="B56" s="7" t="str">
        <f t="shared" si="0"/>
        <v>REZERVA RADY</v>
      </c>
      <c r="C56" s="95"/>
      <c r="D56" s="95"/>
      <c r="E56" s="219"/>
      <c r="F56" s="94">
        <f t="shared" si="1"/>
        <v>100</v>
      </c>
    </row>
    <row r="57" spans="1:6" ht="12.75">
      <c r="A57" s="155"/>
      <c r="B57" s="7" t="str">
        <f t="shared" si="0"/>
        <v>ÚČELOVÁ REZ. - PRO KRIZOVÁ OPATŘ.A MIMOŘ.UDÁLOSTI</v>
      </c>
      <c r="C57" s="95"/>
      <c r="D57" s="95"/>
      <c r="E57" s="219"/>
      <c r="F57" s="94">
        <f t="shared" si="1"/>
        <v>100</v>
      </c>
    </row>
    <row r="58" spans="1:6" ht="12.75">
      <c r="A58" s="155"/>
      <c r="B58" s="7" t="str">
        <f t="shared" si="0"/>
        <v>ÚČELOVÁ REZ. - NA DOTACE A DARY PRO CIZÍ SUBJEKTY</v>
      </c>
      <c r="C58" s="95"/>
      <c r="D58" s="95"/>
      <c r="E58" s="219"/>
      <c r="F58" s="94">
        <f t="shared" si="1"/>
        <v>300</v>
      </c>
    </row>
    <row r="59" spans="1:6" ht="12.75">
      <c r="A59" s="155"/>
      <c r="B59" s="7" t="str">
        <f t="shared" si="0"/>
        <v>ÚČELOVÁ REZ. - OCHRANA ZVÍŘAT </v>
      </c>
      <c r="C59" s="95"/>
      <c r="D59" s="95"/>
      <c r="E59" s="219"/>
      <c r="F59" s="94">
        <f t="shared" si="1"/>
        <v>60</v>
      </c>
    </row>
    <row r="60" spans="1:6" ht="12.75">
      <c r="A60" s="155"/>
      <c r="B60" s="7" t="str">
        <f t="shared" si="0"/>
        <v>ÚČELOVÁ REZ. - PRO DDM</v>
      </c>
      <c r="C60" s="95"/>
      <c r="D60" s="95"/>
      <c r="E60" s="219"/>
      <c r="F60" s="94">
        <f t="shared" si="1"/>
        <v>200</v>
      </c>
    </row>
    <row r="61" spans="1:7" ht="12.75">
      <c r="A61" s="92"/>
      <c r="B61" s="95"/>
      <c r="C61" s="43"/>
      <c r="D61" s="43"/>
      <c r="E61" s="21"/>
      <c r="F61" s="17"/>
      <c r="G61" s="86"/>
    </row>
    <row r="62" spans="1:7" ht="15">
      <c r="A62" s="255" t="s">
        <v>80</v>
      </c>
      <c r="B62" s="255"/>
      <c r="C62" s="43"/>
      <c r="D62" s="43"/>
      <c r="E62" s="21"/>
      <c r="F62" s="17">
        <f>F266</f>
        <v>43279.91</v>
      </c>
      <c r="G62" s="14"/>
    </row>
    <row r="63" spans="1:6" ht="45" customHeight="1">
      <c r="A63" s="89"/>
      <c r="B63" s="41"/>
      <c r="C63" s="43"/>
      <c r="D63" s="43"/>
      <c r="E63" s="21"/>
      <c r="F63" s="17"/>
    </row>
    <row r="64" spans="1:6" ht="18.75" thickBot="1">
      <c r="A64" s="96" t="s">
        <v>113</v>
      </c>
      <c r="B64" s="97"/>
      <c r="C64" s="24" t="s">
        <v>44</v>
      </c>
      <c r="D64" s="24"/>
      <c r="E64" s="25"/>
      <c r="F64" s="26">
        <f>SUM(F43-F50)</f>
        <v>-34447.54000000001</v>
      </c>
    </row>
    <row r="65" spans="1:6" ht="29.25" customHeight="1" thickTop="1">
      <c r="A65" s="98"/>
      <c r="B65" s="99"/>
      <c r="C65" s="100"/>
      <c r="D65" s="100"/>
      <c r="E65" s="101"/>
      <c r="F65" s="28"/>
    </row>
    <row r="66" spans="1:6" ht="15">
      <c r="A66" s="102"/>
      <c r="B66" s="1"/>
      <c r="C66" s="43"/>
      <c r="D66" s="43"/>
      <c r="E66" s="21"/>
      <c r="F66" s="28"/>
    </row>
    <row r="67" spans="1:6" ht="18.75" thickBot="1">
      <c r="A67" s="29" t="s">
        <v>45</v>
      </c>
      <c r="B67" s="30"/>
      <c r="C67" s="11" t="s">
        <v>44</v>
      </c>
      <c r="D67" s="11"/>
      <c r="E67" s="31"/>
      <c r="F67" s="13">
        <f>F70+F77+F73</f>
        <v>34447.54000000001</v>
      </c>
    </row>
    <row r="68" spans="1:6" ht="15">
      <c r="A68" s="103"/>
      <c r="B68" s="88"/>
      <c r="C68" s="43"/>
      <c r="D68" s="43"/>
      <c r="E68" s="21"/>
      <c r="F68" s="28"/>
    </row>
    <row r="69" spans="1:6" ht="15">
      <c r="A69" s="103"/>
      <c r="B69" s="88"/>
      <c r="C69" s="43"/>
      <c r="D69" s="43"/>
      <c r="E69" s="21"/>
      <c r="F69" s="28"/>
    </row>
    <row r="70" spans="1:6" ht="15">
      <c r="A70" s="34" t="s">
        <v>149</v>
      </c>
      <c r="B70" s="35"/>
      <c r="C70" s="36"/>
      <c r="D70" s="37" t="s">
        <v>99</v>
      </c>
      <c r="E70" s="38"/>
      <c r="F70" s="39">
        <f>SUM(F71:F72)</f>
        <v>-889.66</v>
      </c>
    </row>
    <row r="71" spans="1:6" ht="14.25">
      <c r="A71" s="40" t="s">
        <v>165</v>
      </c>
      <c r="B71" s="41"/>
      <c r="C71" s="42"/>
      <c r="D71" s="43">
        <v>8124</v>
      </c>
      <c r="E71" s="21"/>
      <c r="F71" s="44">
        <v>-889.66</v>
      </c>
    </row>
    <row r="72" spans="1:6" ht="12.75">
      <c r="A72" s="45"/>
      <c r="B72" s="41"/>
      <c r="C72" s="43"/>
      <c r="D72" s="43"/>
      <c r="E72" s="21"/>
      <c r="F72" s="17"/>
    </row>
    <row r="73" spans="1:6" ht="15">
      <c r="A73" s="46" t="s">
        <v>148</v>
      </c>
      <c r="B73" s="47"/>
      <c r="C73" s="36"/>
      <c r="D73" s="36"/>
      <c r="E73" s="38"/>
      <c r="F73" s="39">
        <f>SUM(F74:F76)</f>
        <v>0</v>
      </c>
    </row>
    <row r="74" spans="1:6" ht="3" customHeight="1">
      <c r="A74" s="48"/>
      <c r="B74" s="49"/>
      <c r="C74" s="43"/>
      <c r="D74" s="43"/>
      <c r="E74" s="21"/>
      <c r="F74" s="17"/>
    </row>
    <row r="75" spans="1:6" ht="3" customHeight="1">
      <c r="A75" s="48"/>
      <c r="B75" s="49"/>
      <c r="C75" s="43"/>
      <c r="D75" s="43"/>
      <c r="E75" s="21"/>
      <c r="F75" s="17"/>
    </row>
    <row r="76" spans="1:6" ht="15.75">
      <c r="A76" s="51"/>
      <c r="B76" s="52"/>
      <c r="C76" s="43"/>
      <c r="D76" s="43"/>
      <c r="E76" s="21"/>
      <c r="F76" s="53"/>
    </row>
    <row r="77" spans="1:6" ht="15">
      <c r="A77" s="250" t="s">
        <v>174</v>
      </c>
      <c r="B77" s="250"/>
      <c r="C77" s="250"/>
      <c r="D77" s="250"/>
      <c r="E77" s="251"/>
      <c r="F77" s="104">
        <f>-(F64+F70)-F73</f>
        <v>35337.20000000001</v>
      </c>
    </row>
    <row r="78" spans="1:6" ht="21" thickBot="1">
      <c r="A78" s="105" t="s">
        <v>30</v>
      </c>
      <c r="B78" s="62"/>
      <c r="C78" s="63"/>
      <c r="D78" s="63"/>
      <c r="E78" s="64"/>
      <c r="F78" s="106">
        <f>-F64-F70</f>
        <v>35337.20000000001</v>
      </c>
    </row>
    <row r="79" spans="1:6" ht="18.75" customHeight="1" thickBot="1">
      <c r="A79" s="69"/>
      <c r="B79" s="70"/>
      <c r="C79" s="244"/>
      <c r="D79" s="244"/>
      <c r="E79" s="244"/>
      <c r="F79" s="71"/>
    </row>
    <row r="80" spans="1:6" ht="12.75">
      <c r="A80" s="107"/>
      <c r="B80" s="41"/>
      <c r="C80" s="43"/>
      <c r="D80" s="43"/>
      <c r="E80" s="43"/>
      <c r="F80" s="17"/>
    </row>
    <row r="81" spans="1:6" ht="12.75">
      <c r="A81" s="108" t="s">
        <v>5</v>
      </c>
      <c r="B81" s="109"/>
      <c r="C81" s="110"/>
      <c r="E81" s="111"/>
      <c r="F81" s="17"/>
    </row>
    <row r="82" spans="1:6" ht="42.75" customHeight="1">
      <c r="A82" s="112"/>
      <c r="B82" s="113"/>
      <c r="C82" s="110"/>
      <c r="E82" s="111"/>
      <c r="F82" s="17"/>
    </row>
    <row r="83" spans="1:7" s="118" customFormat="1" ht="37.5" customHeight="1">
      <c r="A83" s="114" t="s">
        <v>19</v>
      </c>
      <c r="B83" s="115"/>
      <c r="C83" s="87"/>
      <c r="D83" s="87"/>
      <c r="E83" s="87"/>
      <c r="F83" s="116"/>
      <c r="G83" s="117"/>
    </row>
    <row r="84" spans="1:7" s="118" customFormat="1" ht="13.5" customHeight="1">
      <c r="A84" s="115"/>
      <c r="B84" s="115"/>
      <c r="C84" s="87"/>
      <c r="D84" s="87"/>
      <c r="E84" s="87"/>
      <c r="F84" s="116"/>
      <c r="G84" s="117"/>
    </row>
    <row r="85" spans="1:7" s="118" customFormat="1" ht="18">
      <c r="A85" s="119" t="s">
        <v>143</v>
      </c>
      <c r="B85" s="120"/>
      <c r="C85" s="121"/>
      <c r="D85" s="121"/>
      <c r="E85" s="121"/>
      <c r="F85" s="122"/>
      <c r="G85" s="117"/>
    </row>
    <row r="86" spans="1:7" s="118" customFormat="1" ht="12.75">
      <c r="A86" s="89" t="s">
        <v>35</v>
      </c>
      <c r="B86" s="89"/>
      <c r="C86" s="87"/>
      <c r="D86" s="87"/>
      <c r="E86" s="123"/>
      <c r="F86" s="124">
        <v>18000</v>
      </c>
      <c r="G86" s="117"/>
    </row>
    <row r="87" spans="1:7" s="118" customFormat="1" ht="12.75">
      <c r="A87" s="89" t="s">
        <v>48</v>
      </c>
      <c r="B87" s="89"/>
      <c r="C87" s="87"/>
      <c r="D87" s="87"/>
      <c r="E87" s="123"/>
      <c r="F87" s="124">
        <v>700</v>
      </c>
      <c r="G87" s="117"/>
    </row>
    <row r="88" spans="1:7" s="118" customFormat="1" ht="12.75">
      <c r="A88" s="89" t="s">
        <v>34</v>
      </c>
      <c r="B88" s="89"/>
      <c r="C88" s="87"/>
      <c r="D88" s="125"/>
      <c r="E88" s="123"/>
      <c r="F88" s="124">
        <v>2100</v>
      </c>
      <c r="G88" s="117"/>
    </row>
    <row r="89" spans="1:7" s="118" customFormat="1" ht="12.75">
      <c r="A89" s="89" t="s">
        <v>33</v>
      </c>
      <c r="B89" s="89"/>
      <c r="C89" s="87"/>
      <c r="D89" s="87"/>
      <c r="E89" s="123"/>
      <c r="F89" s="124">
        <v>19100</v>
      </c>
      <c r="G89" s="117"/>
    </row>
    <row r="90" spans="1:7" s="118" customFormat="1" ht="12.75">
      <c r="A90" s="89" t="s">
        <v>32</v>
      </c>
      <c r="B90" s="89"/>
      <c r="C90" s="87"/>
      <c r="D90" s="87"/>
      <c r="E90" s="123"/>
      <c r="F90" s="124">
        <v>36000</v>
      </c>
      <c r="G90" s="117"/>
    </row>
    <row r="91" spans="1:7" s="118" customFormat="1" ht="12.75">
      <c r="A91" s="89" t="s">
        <v>100</v>
      </c>
      <c r="B91" s="89"/>
      <c r="C91" s="87"/>
      <c r="D91" s="125"/>
      <c r="E91" s="123"/>
      <c r="F91" s="124">
        <v>9970</v>
      </c>
      <c r="G91" s="117"/>
    </row>
    <row r="92" spans="1:7" s="118" customFormat="1" ht="12.75">
      <c r="A92" s="89" t="s">
        <v>2</v>
      </c>
      <c r="B92" s="89"/>
      <c r="C92" s="87"/>
      <c r="D92" s="125"/>
      <c r="E92" s="123"/>
      <c r="F92" s="124">
        <v>5800</v>
      </c>
      <c r="G92" s="117"/>
    </row>
    <row r="93" spans="1:7" s="118" customFormat="1" ht="12.75">
      <c r="A93" s="89" t="s">
        <v>116</v>
      </c>
      <c r="B93" s="89"/>
      <c r="C93" s="87"/>
      <c r="D93" s="87"/>
      <c r="E93" s="123"/>
      <c r="F93" s="124">
        <v>10300</v>
      </c>
      <c r="G93" s="117"/>
    </row>
    <row r="94" spans="1:7" s="118" customFormat="1" ht="15.75" customHeight="1">
      <c r="A94" s="115"/>
      <c r="B94" s="115"/>
      <c r="C94" s="87"/>
      <c r="D94" s="87"/>
      <c r="E94" s="87"/>
      <c r="F94" s="126"/>
      <c r="G94" s="117"/>
    </row>
    <row r="95" spans="1:7" s="118" customFormat="1" ht="16.5" thickBot="1">
      <c r="A95" s="127" t="s">
        <v>117</v>
      </c>
      <c r="B95" s="128"/>
      <c r="C95" s="129"/>
      <c r="D95" s="129"/>
      <c r="E95" s="129"/>
      <c r="F95" s="130">
        <f>SUM(F86:F94)</f>
        <v>101970</v>
      </c>
      <c r="G95" s="117"/>
    </row>
    <row r="96" spans="1:7" s="118" customFormat="1" ht="15" customHeight="1">
      <c r="A96" s="115"/>
      <c r="B96" s="115"/>
      <c r="C96" s="87"/>
      <c r="D96" s="87"/>
      <c r="E96" s="87"/>
      <c r="F96" s="126"/>
      <c r="G96" s="117"/>
    </row>
    <row r="97" spans="1:7" s="118" customFormat="1" ht="12.75" customHeight="1">
      <c r="A97" s="115"/>
      <c r="B97" s="115"/>
      <c r="C97" s="87"/>
      <c r="D97" s="87"/>
      <c r="E97" s="87"/>
      <c r="F97" s="126"/>
      <c r="G97" s="117"/>
    </row>
    <row r="98" spans="1:7" s="118" customFormat="1" ht="18">
      <c r="A98" s="119" t="s">
        <v>144</v>
      </c>
      <c r="B98" s="120"/>
      <c r="C98" s="121"/>
      <c r="D98" s="121"/>
      <c r="E98" s="131"/>
      <c r="F98" s="132"/>
      <c r="G98" s="117"/>
    </row>
    <row r="99" spans="1:7" s="118" customFormat="1" ht="12.75">
      <c r="A99" s="89" t="s">
        <v>154</v>
      </c>
      <c r="B99" s="89"/>
      <c r="C99" s="87"/>
      <c r="D99" s="87"/>
      <c r="E99" s="123"/>
      <c r="F99" s="124">
        <v>330</v>
      </c>
      <c r="G99" s="117"/>
    </row>
    <row r="100" spans="1:7" s="118" customFormat="1" ht="12.75">
      <c r="A100" s="89" t="s">
        <v>21</v>
      </c>
      <c r="B100" s="89"/>
      <c r="C100" s="87"/>
      <c r="D100" s="87"/>
      <c r="E100" s="123"/>
      <c r="F100" s="124">
        <v>2000</v>
      </c>
      <c r="G100" s="117"/>
    </row>
    <row r="101" spans="1:7" s="118" customFormat="1" ht="12.75">
      <c r="A101" s="89" t="s">
        <v>151</v>
      </c>
      <c r="B101" s="89"/>
      <c r="C101" s="87"/>
      <c r="D101" s="87"/>
      <c r="E101" s="123"/>
      <c r="F101" s="124">
        <v>230</v>
      </c>
      <c r="G101" s="117"/>
    </row>
    <row r="102" spans="1:7" s="118" customFormat="1" ht="12.75">
      <c r="A102" s="89" t="s">
        <v>25</v>
      </c>
      <c r="B102" s="89"/>
      <c r="C102" s="87"/>
      <c r="D102" s="87"/>
      <c r="E102" s="123"/>
      <c r="F102" s="124">
        <v>1000</v>
      </c>
      <c r="G102" s="117"/>
    </row>
    <row r="103" spans="1:7" s="118" customFormat="1" ht="12.75">
      <c r="A103" s="89" t="s">
        <v>98</v>
      </c>
      <c r="B103" s="89"/>
      <c r="C103" s="87"/>
      <c r="D103" s="87"/>
      <c r="E103" s="123"/>
      <c r="F103" s="124">
        <v>500</v>
      </c>
      <c r="G103" s="117"/>
    </row>
    <row r="104" spans="1:7" s="118" customFormat="1" ht="12.75">
      <c r="A104" s="89" t="s">
        <v>75</v>
      </c>
      <c r="B104" s="89"/>
      <c r="C104" s="87"/>
      <c r="D104" s="87"/>
      <c r="E104" s="123"/>
      <c r="F104" s="124">
        <v>30</v>
      </c>
      <c r="G104" s="117"/>
    </row>
    <row r="105" spans="1:7" s="118" customFormat="1" ht="12.75">
      <c r="A105" s="89" t="s">
        <v>210</v>
      </c>
      <c r="B105" s="89"/>
      <c r="C105" s="87"/>
      <c r="D105" s="87"/>
      <c r="E105" s="123"/>
      <c r="F105" s="124">
        <v>30</v>
      </c>
      <c r="G105" s="117"/>
    </row>
    <row r="106" spans="1:7" s="118" customFormat="1" ht="12.75">
      <c r="A106" s="89" t="s">
        <v>96</v>
      </c>
      <c r="B106" s="89"/>
      <c r="C106" s="87"/>
      <c r="D106" s="87"/>
      <c r="E106" s="123"/>
      <c r="F106" s="124">
        <v>1400</v>
      </c>
      <c r="G106" s="117"/>
    </row>
    <row r="107" spans="1:7" s="118" customFormat="1" ht="12.75">
      <c r="A107" s="89" t="s">
        <v>63</v>
      </c>
      <c r="B107" s="89"/>
      <c r="C107" s="87"/>
      <c r="D107" s="87"/>
      <c r="E107" s="123"/>
      <c r="F107" s="124">
        <v>46</v>
      </c>
      <c r="G107" s="117"/>
    </row>
    <row r="108" spans="1:7" s="118" customFormat="1" ht="12.75">
      <c r="A108" s="89" t="s">
        <v>10</v>
      </c>
      <c r="B108" s="89"/>
      <c r="C108" s="87"/>
      <c r="D108" s="87"/>
      <c r="E108" s="123"/>
      <c r="F108" s="124">
        <v>420</v>
      </c>
      <c r="G108" s="117"/>
    </row>
    <row r="109" spans="1:7" s="118" customFormat="1" ht="12.75">
      <c r="A109" s="89" t="s">
        <v>55</v>
      </c>
      <c r="B109" s="89"/>
      <c r="C109" s="87"/>
      <c r="D109" s="87"/>
      <c r="E109" s="123"/>
      <c r="F109" s="124">
        <v>2500</v>
      </c>
      <c r="G109" s="117"/>
    </row>
    <row r="110" spans="1:7" s="118" customFormat="1" ht="12.75">
      <c r="A110" s="89" t="s">
        <v>152</v>
      </c>
      <c r="B110" s="89"/>
      <c r="C110" s="87"/>
      <c r="D110" s="87"/>
      <c r="E110" s="123"/>
      <c r="F110" s="124">
        <v>5788</v>
      </c>
      <c r="G110" s="117"/>
    </row>
    <row r="111" spans="1:7" s="118" customFormat="1" ht="12.75">
      <c r="A111" s="89" t="s">
        <v>215</v>
      </c>
      <c r="B111" s="89"/>
      <c r="C111" s="87"/>
      <c r="D111" s="87"/>
      <c r="E111" s="123"/>
      <c r="F111" s="124">
        <v>160</v>
      </c>
      <c r="G111" s="117"/>
    </row>
    <row r="112" spans="1:7" s="118" customFormat="1" ht="12.75">
      <c r="A112" s="89" t="s">
        <v>97</v>
      </c>
      <c r="B112" s="89"/>
      <c r="C112" s="87"/>
      <c r="D112" s="87"/>
      <c r="E112" s="123"/>
      <c r="F112" s="124">
        <v>1080</v>
      </c>
      <c r="G112" s="117"/>
    </row>
    <row r="113" spans="1:7" s="118" customFormat="1" ht="12.75">
      <c r="A113" s="89" t="s">
        <v>26</v>
      </c>
      <c r="B113" s="89"/>
      <c r="C113" s="87"/>
      <c r="D113" s="87"/>
      <c r="E113" s="123"/>
      <c r="F113" s="124">
        <v>400</v>
      </c>
      <c r="G113" s="117"/>
    </row>
    <row r="114" spans="1:7" s="118" customFormat="1" ht="6.75" customHeight="1">
      <c r="A114" s="115"/>
      <c r="B114" s="115"/>
      <c r="C114" s="87"/>
      <c r="D114" s="87"/>
      <c r="E114" s="87"/>
      <c r="F114" s="126"/>
      <c r="G114" s="117"/>
    </row>
    <row r="115" spans="1:7" s="133" customFormat="1" ht="16.5" thickBot="1">
      <c r="A115" s="127" t="s">
        <v>218</v>
      </c>
      <c r="B115" s="127"/>
      <c r="C115" s="129"/>
      <c r="D115" s="129"/>
      <c r="E115" s="129"/>
      <c r="F115" s="130">
        <f>SUM(F99:F114)</f>
        <v>15914</v>
      </c>
      <c r="G115" s="117"/>
    </row>
    <row r="116" spans="1:7" s="118" customFormat="1" ht="13.5" customHeight="1">
      <c r="A116" s="115"/>
      <c r="B116" s="115"/>
      <c r="C116" s="87"/>
      <c r="D116" s="87"/>
      <c r="E116" s="87"/>
      <c r="F116" s="126"/>
      <c r="G116" s="117"/>
    </row>
    <row r="117" spans="1:7" s="118" customFormat="1" ht="18" customHeight="1">
      <c r="A117" s="115"/>
      <c r="B117" s="115"/>
      <c r="C117" s="87"/>
      <c r="D117" s="87"/>
      <c r="E117" s="87"/>
      <c r="F117" s="126"/>
      <c r="G117" s="117"/>
    </row>
    <row r="118" spans="1:7" s="118" customFormat="1" ht="18">
      <c r="A118" s="119" t="s">
        <v>4</v>
      </c>
      <c r="B118" s="120"/>
      <c r="C118" s="121"/>
      <c r="D118" s="121"/>
      <c r="E118" s="121"/>
      <c r="F118" s="132"/>
      <c r="G118" s="117"/>
    </row>
    <row r="119" spans="1:7" s="118" customFormat="1" ht="12.75">
      <c r="A119" s="89" t="s">
        <v>118</v>
      </c>
      <c r="B119" s="89"/>
      <c r="C119" s="87"/>
      <c r="D119" s="87"/>
      <c r="E119" s="123"/>
      <c r="F119" s="124">
        <v>150</v>
      </c>
      <c r="G119" s="117"/>
    </row>
    <row r="120" spans="1:7" s="118" customFormat="1" ht="24.75" customHeight="1">
      <c r="A120" s="115"/>
      <c r="B120" s="115"/>
      <c r="C120" s="87"/>
      <c r="D120" s="87"/>
      <c r="E120" s="87"/>
      <c r="F120" s="126"/>
      <c r="G120" s="117"/>
    </row>
    <row r="121" spans="1:7" s="133" customFormat="1" ht="16.5" thickBot="1">
      <c r="A121" s="127" t="s">
        <v>119</v>
      </c>
      <c r="B121" s="127"/>
      <c r="C121" s="129"/>
      <c r="D121" s="129"/>
      <c r="E121" s="129"/>
      <c r="F121" s="130">
        <f>SUM(F119:F120)</f>
        <v>150</v>
      </c>
      <c r="G121" s="117"/>
    </row>
    <row r="122" spans="1:7" s="118" customFormat="1" ht="25.5" customHeight="1">
      <c r="A122" s="115"/>
      <c r="B122" s="115"/>
      <c r="C122" s="87"/>
      <c r="D122" s="87"/>
      <c r="E122" s="87"/>
      <c r="F122" s="126"/>
      <c r="G122" s="117"/>
    </row>
    <row r="123" spans="1:7" s="136" customFormat="1" ht="21" customHeight="1">
      <c r="A123" s="119" t="s">
        <v>227</v>
      </c>
      <c r="B123" s="119"/>
      <c r="C123" s="121"/>
      <c r="D123" s="121"/>
      <c r="E123" s="134"/>
      <c r="F123" s="135"/>
      <c r="G123" s="117"/>
    </row>
    <row r="124" spans="1:7" s="118" customFormat="1" ht="12.75" customHeight="1">
      <c r="A124" s="89" t="s">
        <v>66</v>
      </c>
      <c r="B124" s="89"/>
      <c r="C124" s="87"/>
      <c r="D124" s="87"/>
      <c r="E124" s="123"/>
      <c r="F124" s="124">
        <v>13009.4</v>
      </c>
      <c r="G124" s="117"/>
    </row>
    <row r="125" spans="1:7" s="118" customFormat="1" ht="12.75">
      <c r="A125" s="89" t="s">
        <v>192</v>
      </c>
      <c r="B125" s="89"/>
      <c r="C125" s="87"/>
      <c r="D125" s="87"/>
      <c r="E125" s="87"/>
      <c r="F125" s="124">
        <v>960</v>
      </c>
      <c r="G125" s="117"/>
    </row>
    <row r="126" spans="1:7" s="118" customFormat="1" ht="12.75">
      <c r="A126" s="89" t="s">
        <v>153</v>
      </c>
      <c r="B126" s="89"/>
      <c r="C126" s="87"/>
      <c r="D126" s="87"/>
      <c r="E126" s="87"/>
      <c r="F126" s="124">
        <v>20</v>
      </c>
      <c r="G126" s="117"/>
    </row>
    <row r="127" spans="1:7" s="118" customFormat="1" ht="12.75">
      <c r="A127" s="89" t="s">
        <v>67</v>
      </c>
      <c r="B127" s="89"/>
      <c r="C127" s="87"/>
      <c r="D127" s="87"/>
      <c r="E127" s="87"/>
      <c r="F127" s="124">
        <v>130</v>
      </c>
      <c r="G127" s="117"/>
    </row>
    <row r="128" spans="1:7" s="118" customFormat="1" ht="9.75" customHeight="1">
      <c r="A128" s="89"/>
      <c r="B128" s="89"/>
      <c r="C128" s="87"/>
      <c r="D128" s="87"/>
      <c r="E128" s="87"/>
      <c r="F128" s="124"/>
      <c r="G128" s="117"/>
    </row>
    <row r="129" spans="1:7" s="118" customFormat="1" ht="5.25" customHeight="1">
      <c r="A129" s="115"/>
      <c r="B129" s="115"/>
      <c r="C129" s="87"/>
      <c r="D129" s="87"/>
      <c r="E129" s="87"/>
      <c r="F129" s="126"/>
      <c r="G129" s="117"/>
    </row>
    <row r="130" spans="1:7" s="118" customFormat="1" ht="6" customHeight="1">
      <c r="A130" s="115"/>
      <c r="B130" s="115"/>
      <c r="C130" s="87"/>
      <c r="D130" s="87"/>
      <c r="E130" s="87"/>
      <c r="F130" s="126"/>
      <c r="G130" s="117"/>
    </row>
    <row r="131" spans="1:7" s="133" customFormat="1" ht="24" customHeight="1" thickBot="1">
      <c r="A131" s="127" t="s">
        <v>109</v>
      </c>
      <c r="B131" s="127"/>
      <c r="C131" s="129"/>
      <c r="D131" s="129"/>
      <c r="E131" s="129"/>
      <c r="F131" s="130">
        <f>SUM(F124:F130)</f>
        <v>14119.4</v>
      </c>
      <c r="G131" s="117"/>
    </row>
    <row r="132" spans="1:7" s="118" customFormat="1" ht="3.75" customHeight="1">
      <c r="A132" s="115"/>
      <c r="B132" s="115"/>
      <c r="C132" s="87"/>
      <c r="D132" s="87"/>
      <c r="E132" s="87"/>
      <c r="F132" s="126"/>
      <c r="G132" s="117"/>
    </row>
    <row r="133" spans="1:7" s="118" customFormat="1" ht="15.75" customHeight="1">
      <c r="A133" s="115"/>
      <c r="B133" s="115"/>
      <c r="C133" s="87"/>
      <c r="D133" s="87"/>
      <c r="E133" s="87"/>
      <c r="F133" s="126"/>
      <c r="G133" s="117"/>
    </row>
    <row r="134" spans="1:7" s="118" customFormat="1" ht="37.5" customHeight="1">
      <c r="A134" s="137" t="s">
        <v>111</v>
      </c>
      <c r="B134" s="115"/>
      <c r="C134" s="87"/>
      <c r="D134" s="87"/>
      <c r="E134" s="87"/>
      <c r="F134" s="138">
        <f>F131+F121+F115+F95</f>
        <v>132153.4</v>
      </c>
      <c r="G134" s="117"/>
    </row>
    <row r="135" spans="1:7" s="118" customFormat="1" ht="10.5" customHeight="1">
      <c r="A135" s="115"/>
      <c r="B135" s="115"/>
      <c r="C135" s="87"/>
      <c r="D135" s="87"/>
      <c r="E135" s="87"/>
      <c r="F135" s="126"/>
      <c r="G135" s="117"/>
    </row>
    <row r="136" spans="1:7" s="118" customFormat="1" ht="11.25" customHeight="1">
      <c r="A136" s="115"/>
      <c r="B136" s="115"/>
      <c r="C136" s="87"/>
      <c r="D136" s="87"/>
      <c r="E136" s="87"/>
      <c r="F136" s="126"/>
      <c r="G136" s="117"/>
    </row>
    <row r="137" spans="1:7" s="118" customFormat="1" ht="25.5" customHeight="1">
      <c r="A137" s="139" t="s">
        <v>110</v>
      </c>
      <c r="B137" s="140"/>
      <c r="C137" s="87"/>
      <c r="D137" s="87"/>
      <c r="E137" s="87"/>
      <c r="F137" s="141"/>
      <c r="G137" s="117"/>
    </row>
    <row r="138" spans="1:7" s="118" customFormat="1" ht="15" customHeight="1">
      <c r="A138" s="140"/>
      <c r="B138" s="41"/>
      <c r="C138" s="43"/>
      <c r="D138" s="43"/>
      <c r="E138" s="142"/>
      <c r="F138" s="28"/>
      <c r="G138" s="117"/>
    </row>
    <row r="139" spans="1:7" ht="21" thickBot="1">
      <c r="A139" s="222" t="s">
        <v>204</v>
      </c>
      <c r="B139" s="223"/>
      <c r="C139" s="224"/>
      <c r="D139" s="224"/>
      <c r="E139" s="225"/>
      <c r="F139" s="226">
        <f>120554.03+75</f>
        <v>120629.03</v>
      </c>
      <c r="G139" s="86"/>
    </row>
    <row r="140" spans="1:7" ht="28.5" customHeight="1">
      <c r="A140" s="227"/>
      <c r="B140" s="228"/>
      <c r="C140" s="147"/>
      <c r="D140" s="147"/>
      <c r="E140" s="229"/>
      <c r="F140" s="149"/>
      <c r="G140" s="14"/>
    </row>
    <row r="141" spans="1:7" ht="18.75" thickBot="1">
      <c r="A141" s="230" t="s">
        <v>175</v>
      </c>
      <c r="B141" s="231"/>
      <c r="C141" s="224"/>
      <c r="D141" s="224"/>
      <c r="E141" s="232" t="s">
        <v>217</v>
      </c>
      <c r="F141" s="226">
        <f>SUM(F142:F169)</f>
        <v>96273.5</v>
      </c>
      <c r="G141" s="14"/>
    </row>
    <row r="142" spans="1:6" ht="12.75" customHeight="1">
      <c r="A142" s="146" t="s">
        <v>0</v>
      </c>
      <c r="B142" s="146"/>
      <c r="C142" s="147"/>
      <c r="D142" s="147"/>
      <c r="E142" s="233"/>
      <c r="F142" s="149"/>
    </row>
    <row r="143" spans="1:6" ht="12.75" customHeight="1">
      <c r="A143" s="234"/>
      <c r="B143" s="146" t="s">
        <v>133</v>
      </c>
      <c r="C143" s="147"/>
      <c r="D143" s="147"/>
      <c r="E143" s="233"/>
      <c r="F143" s="149">
        <v>1000</v>
      </c>
    </row>
    <row r="144" spans="1:6" ht="12.75" customHeight="1">
      <c r="A144" s="146" t="s">
        <v>0</v>
      </c>
      <c r="B144" s="146" t="s">
        <v>3</v>
      </c>
      <c r="C144" s="147"/>
      <c r="D144" s="147"/>
      <c r="E144" s="233"/>
      <c r="F144" s="149">
        <v>30</v>
      </c>
    </row>
    <row r="145" spans="1:6" ht="12.75" customHeight="1">
      <c r="A145" s="234"/>
      <c r="B145" s="146" t="s">
        <v>13</v>
      </c>
      <c r="C145" s="147"/>
      <c r="D145" s="147"/>
      <c r="E145" s="233"/>
      <c r="F145" s="149">
        <v>2000</v>
      </c>
    </row>
    <row r="146" spans="1:6" ht="12.75" customHeight="1">
      <c r="A146" s="146" t="s">
        <v>65</v>
      </c>
      <c r="B146" s="146" t="s">
        <v>12</v>
      </c>
      <c r="C146" s="147"/>
      <c r="D146" s="147"/>
      <c r="E146" s="233"/>
      <c r="F146" s="149">
        <v>500</v>
      </c>
    </row>
    <row r="147" spans="1:6" ht="12.75" customHeight="1">
      <c r="A147" s="146"/>
      <c r="B147" s="146" t="s">
        <v>41</v>
      </c>
      <c r="C147" s="147"/>
      <c r="D147" s="147"/>
      <c r="E147" s="233"/>
      <c r="F147" s="149">
        <v>200</v>
      </c>
    </row>
    <row r="148" spans="1:6" ht="12.75" customHeight="1">
      <c r="A148" s="146" t="s">
        <v>226</v>
      </c>
      <c r="B148" s="146" t="s">
        <v>176</v>
      </c>
      <c r="C148" s="147"/>
      <c r="D148" s="147"/>
      <c r="E148" s="229"/>
      <c r="F148" s="149">
        <v>2415</v>
      </c>
    </row>
    <row r="149" spans="1:6" ht="12.75" customHeight="1">
      <c r="A149" s="146"/>
      <c r="B149" s="146" t="s">
        <v>177</v>
      </c>
      <c r="C149" s="147"/>
      <c r="D149" s="147"/>
      <c r="E149" s="148"/>
      <c r="F149" s="149">
        <v>2020</v>
      </c>
    </row>
    <row r="150" spans="1:6" ht="12.75" customHeight="1">
      <c r="A150" s="115"/>
      <c r="B150" s="252" t="s">
        <v>178</v>
      </c>
      <c r="C150" s="252"/>
      <c r="D150" s="252"/>
      <c r="E150" s="253"/>
      <c r="F150" s="17">
        <v>429</v>
      </c>
    </row>
    <row r="151" spans="1:6" ht="12.75" customHeight="1">
      <c r="A151" s="115"/>
      <c r="B151" s="91" t="s">
        <v>179</v>
      </c>
      <c r="C151" s="43"/>
      <c r="D151" s="43"/>
      <c r="E151" s="21"/>
      <c r="F151" s="17">
        <v>1200</v>
      </c>
    </row>
    <row r="152" spans="1:6" ht="12.75" customHeight="1">
      <c r="A152" s="115"/>
      <c r="B152" s="91" t="s">
        <v>180</v>
      </c>
      <c r="C152" s="43"/>
      <c r="D152" s="43"/>
      <c r="E152" s="21"/>
      <c r="F152" s="17">
        <v>500</v>
      </c>
    </row>
    <row r="153" spans="1:6" ht="12.75" customHeight="1">
      <c r="A153" s="115"/>
      <c r="B153" s="91" t="s">
        <v>181</v>
      </c>
      <c r="C153" s="43"/>
      <c r="D153" s="43"/>
      <c r="E153" s="21"/>
      <c r="F153" s="17">
        <f>1200-100</f>
        <v>1100</v>
      </c>
    </row>
    <row r="154" spans="1:6" ht="12.75">
      <c r="A154" s="115" t="s">
        <v>232</v>
      </c>
      <c r="B154" s="91" t="s">
        <v>229</v>
      </c>
      <c r="C154" s="43"/>
      <c r="D154" s="43"/>
      <c r="E154" s="21"/>
      <c r="F154" s="17">
        <v>38571</v>
      </c>
    </row>
    <row r="155" spans="1:6" ht="26.25" customHeight="1">
      <c r="A155" s="115" t="s">
        <v>233</v>
      </c>
      <c r="B155" s="252" t="s">
        <v>182</v>
      </c>
      <c r="C155" s="252"/>
      <c r="D155" s="252"/>
      <c r="E155" s="253"/>
      <c r="F155" s="17">
        <v>661.5</v>
      </c>
    </row>
    <row r="156" spans="1:6" ht="12.75">
      <c r="A156" s="146" t="s">
        <v>62</v>
      </c>
      <c r="B156" s="146" t="s">
        <v>82</v>
      </c>
      <c r="C156" s="147"/>
      <c r="D156" s="147"/>
      <c r="E156" s="148"/>
      <c r="F156" s="149">
        <v>2094.5</v>
      </c>
    </row>
    <row r="157" spans="1:6" ht="25.5" customHeight="1">
      <c r="A157" s="146" t="s">
        <v>220</v>
      </c>
      <c r="B157" s="246" t="s">
        <v>81</v>
      </c>
      <c r="C157" s="246"/>
      <c r="D157" s="246"/>
      <c r="E157" s="247"/>
      <c r="F157" s="149">
        <v>660</v>
      </c>
    </row>
    <row r="158" spans="1:6" ht="12.75">
      <c r="A158" s="146" t="s">
        <v>221</v>
      </c>
      <c r="B158" s="146" t="s">
        <v>183</v>
      </c>
      <c r="C158" s="147"/>
      <c r="D158" s="147"/>
      <c r="E158" s="148"/>
      <c r="F158" s="149">
        <v>3413</v>
      </c>
    </row>
    <row r="159" spans="1:6" ht="25.5" customHeight="1">
      <c r="A159" s="146" t="s">
        <v>222</v>
      </c>
      <c r="B159" s="246" t="s">
        <v>184</v>
      </c>
      <c r="C159" s="246"/>
      <c r="D159" s="246"/>
      <c r="E159" s="247"/>
      <c r="F159" s="149">
        <v>15733</v>
      </c>
    </row>
    <row r="160" spans="1:6" ht="12.75">
      <c r="A160" s="146" t="s">
        <v>223</v>
      </c>
      <c r="B160" s="146" t="s">
        <v>185</v>
      </c>
      <c r="C160" s="147"/>
      <c r="D160" s="147"/>
      <c r="E160" s="148"/>
      <c r="F160" s="149">
        <v>7760</v>
      </c>
    </row>
    <row r="161" spans="1:6" ht="12.75" customHeight="1">
      <c r="A161" s="146" t="s">
        <v>224</v>
      </c>
      <c r="B161" s="146" t="s">
        <v>186</v>
      </c>
      <c r="C161" s="147"/>
      <c r="D161" s="147"/>
      <c r="E161" s="148"/>
      <c r="F161" s="149">
        <v>170</v>
      </c>
    </row>
    <row r="162" spans="1:6" ht="12.75" customHeight="1">
      <c r="A162" s="146" t="s">
        <v>225</v>
      </c>
      <c r="B162" s="146" t="s">
        <v>187</v>
      </c>
      <c r="C162" s="147"/>
      <c r="D162" s="147"/>
      <c r="E162" s="148"/>
      <c r="F162" s="149">
        <v>11528</v>
      </c>
    </row>
    <row r="163" spans="1:6" ht="12.75" customHeight="1">
      <c r="A163" s="115" t="s">
        <v>51</v>
      </c>
      <c r="B163" s="115" t="s">
        <v>188</v>
      </c>
      <c r="C163" s="43"/>
      <c r="D163" s="43"/>
      <c r="E163" s="21"/>
      <c r="F163" s="149">
        <v>2904</v>
      </c>
    </row>
    <row r="164" spans="1:6" ht="12.75" customHeight="1">
      <c r="A164" s="115" t="s">
        <v>52</v>
      </c>
      <c r="B164" s="115" t="s">
        <v>189</v>
      </c>
      <c r="C164" s="87"/>
      <c r="D164" s="87"/>
      <c r="E164" s="150"/>
      <c r="F164" s="17">
        <v>970.5</v>
      </c>
    </row>
    <row r="165" spans="1:6" ht="12.75" customHeight="1">
      <c r="A165" s="115" t="s">
        <v>53</v>
      </c>
      <c r="B165" s="115" t="s">
        <v>190</v>
      </c>
      <c r="C165" s="43"/>
      <c r="D165" s="43"/>
      <c r="E165" s="21"/>
      <c r="F165" s="17">
        <v>414</v>
      </c>
    </row>
    <row r="166" spans="1:6" ht="15" customHeight="1">
      <c r="A166" s="115"/>
      <c r="B166" s="115"/>
      <c r="C166" s="43"/>
      <c r="D166" s="43"/>
      <c r="E166" s="21"/>
      <c r="F166" s="17"/>
    </row>
    <row r="167" spans="1:6" ht="15" customHeight="1" hidden="1">
      <c r="A167" s="115"/>
      <c r="B167" s="115"/>
      <c r="C167" s="43"/>
      <c r="D167" s="43"/>
      <c r="E167" s="21"/>
      <c r="F167" s="17"/>
    </row>
    <row r="168" spans="1:6" ht="14.25" customHeight="1" hidden="1">
      <c r="A168" s="146"/>
      <c r="B168" s="115"/>
      <c r="C168" s="43"/>
      <c r="D168" s="43"/>
      <c r="E168" s="21"/>
      <c r="F168" s="17"/>
    </row>
    <row r="169" spans="1:6" ht="8.25" customHeight="1">
      <c r="A169" s="115"/>
      <c r="B169" s="115"/>
      <c r="C169" s="43"/>
      <c r="D169" s="43"/>
      <c r="E169" s="21"/>
      <c r="F169" s="17"/>
    </row>
    <row r="170" spans="1:6" ht="18.75" thickBot="1">
      <c r="A170" s="29" t="s">
        <v>95</v>
      </c>
      <c r="B170" s="128"/>
      <c r="C170" s="11"/>
      <c r="D170" s="11"/>
      <c r="E170" s="31"/>
      <c r="F170" s="130">
        <f>SUM(F171:F172)</f>
        <v>30</v>
      </c>
    </row>
    <row r="171" spans="1:6" ht="12.75">
      <c r="A171" s="2">
        <v>395</v>
      </c>
      <c r="B171" s="2" t="s">
        <v>171</v>
      </c>
      <c r="E171" s="21"/>
      <c r="F171" s="124">
        <v>30</v>
      </c>
    </row>
    <row r="172" spans="2:6" ht="15.75" customHeight="1">
      <c r="B172" s="2"/>
      <c r="E172" s="21"/>
      <c r="F172" s="124"/>
    </row>
    <row r="173" spans="1:6" ht="18.75" hidden="1" thickBot="1">
      <c r="A173" s="29" t="s">
        <v>206</v>
      </c>
      <c r="B173" s="128"/>
      <c r="C173" s="11"/>
      <c r="D173" s="11"/>
      <c r="E173" s="31"/>
      <c r="F173" s="130">
        <f>SUM(F174:F175)</f>
        <v>0</v>
      </c>
    </row>
    <row r="174" spans="2:6" ht="6" customHeight="1" hidden="1">
      <c r="B174" s="2"/>
      <c r="E174" s="21"/>
      <c r="F174" s="124"/>
    </row>
    <row r="175" spans="2:6" ht="33" customHeight="1" hidden="1">
      <c r="B175" s="2"/>
      <c r="E175" s="21"/>
      <c r="F175" s="124"/>
    </row>
    <row r="176" spans="1:6" ht="18.75" thickBot="1">
      <c r="A176" s="29" t="s">
        <v>235</v>
      </c>
      <c r="B176" s="128"/>
      <c r="C176" s="11"/>
      <c r="D176" s="11"/>
      <c r="E176" s="31"/>
      <c r="F176" s="130">
        <f>SUM(F177:F183)</f>
        <v>2573</v>
      </c>
    </row>
    <row r="177" spans="1:6" ht="12.75">
      <c r="A177" s="2">
        <v>90</v>
      </c>
      <c r="B177" s="2" t="s">
        <v>88</v>
      </c>
      <c r="E177" s="21"/>
      <c r="F177" s="124">
        <v>524</v>
      </c>
    </row>
    <row r="178" spans="1:6" ht="12.75">
      <c r="A178" s="2">
        <v>176</v>
      </c>
      <c r="B178" s="2" t="s">
        <v>83</v>
      </c>
      <c r="E178" s="21"/>
      <c r="F178" s="124">
        <v>12</v>
      </c>
    </row>
    <row r="179" spans="1:6" ht="12.75">
      <c r="A179" s="2">
        <v>221</v>
      </c>
      <c r="B179" s="2" t="s">
        <v>139</v>
      </c>
      <c r="E179" s="21"/>
      <c r="F179" s="124">
        <v>20</v>
      </c>
    </row>
    <row r="180" spans="1:6" ht="12.75">
      <c r="A180" s="2">
        <v>276</v>
      </c>
      <c r="B180" s="2" t="s">
        <v>76</v>
      </c>
      <c r="E180" s="21"/>
      <c r="F180" s="124">
        <v>1782</v>
      </c>
    </row>
    <row r="181" spans="1:6" ht="12.75">
      <c r="A181" s="2">
        <v>279</v>
      </c>
      <c r="B181" s="2" t="s">
        <v>193</v>
      </c>
      <c r="E181" s="21"/>
      <c r="F181" s="124">
        <v>235</v>
      </c>
    </row>
    <row r="182" spans="1:6" ht="4.5" customHeight="1">
      <c r="A182" s="151"/>
      <c r="B182" s="2"/>
      <c r="E182" s="21"/>
      <c r="F182" s="124"/>
    </row>
    <row r="183" spans="2:6" ht="12" customHeight="1">
      <c r="B183" s="2"/>
      <c r="E183" s="21"/>
      <c r="F183" s="124"/>
    </row>
    <row r="184" spans="1:6" ht="18.75" thickBot="1">
      <c r="A184" s="29" t="s">
        <v>172</v>
      </c>
      <c r="B184" s="128"/>
      <c r="C184" s="11"/>
      <c r="D184" s="11"/>
      <c r="E184" s="31"/>
      <c r="F184" s="130">
        <f>SUM(F185:F186)</f>
        <v>80</v>
      </c>
    </row>
    <row r="185" spans="1:6" ht="12.75">
      <c r="A185" s="2">
        <v>231</v>
      </c>
      <c r="B185" s="2" t="s">
        <v>194</v>
      </c>
      <c r="E185" s="21"/>
      <c r="F185" s="124">
        <v>80</v>
      </c>
    </row>
    <row r="186" spans="1:6" ht="15.75" customHeight="1">
      <c r="A186" s="89"/>
      <c r="B186" s="41"/>
      <c r="C186" s="43"/>
      <c r="D186" s="43"/>
      <c r="E186" s="21"/>
      <c r="F186" s="60"/>
    </row>
    <row r="187" spans="1:6" ht="18.75" thickBot="1">
      <c r="A187" s="29" t="s">
        <v>40</v>
      </c>
      <c r="B187" s="85"/>
      <c r="C187" s="11"/>
      <c r="D187" s="11"/>
      <c r="E187" s="152" t="s">
        <v>217</v>
      </c>
      <c r="F187" s="144">
        <f>SUM(F188:F195)</f>
        <v>10092</v>
      </c>
    </row>
    <row r="188" spans="1:6" ht="12.75">
      <c r="A188" s="2">
        <v>305</v>
      </c>
      <c r="B188" s="2" t="s">
        <v>122</v>
      </c>
      <c r="E188" s="21"/>
      <c r="F188" s="124">
        <v>45</v>
      </c>
    </row>
    <row r="189" spans="1:6" ht="12.75">
      <c r="A189" s="2">
        <v>306</v>
      </c>
      <c r="B189" s="2" t="s">
        <v>156</v>
      </c>
      <c r="E189" s="21"/>
      <c r="F189" s="124">
        <v>460</v>
      </c>
    </row>
    <row r="190" spans="1:6" ht="12.75">
      <c r="A190" s="2">
        <v>310</v>
      </c>
      <c r="B190" s="2" t="s">
        <v>195</v>
      </c>
      <c r="E190" s="21"/>
      <c r="F190" s="124">
        <v>2600</v>
      </c>
    </row>
    <row r="191" spans="1:6" ht="12.75">
      <c r="A191" s="2">
        <v>311</v>
      </c>
      <c r="B191" s="2" t="s">
        <v>77</v>
      </c>
      <c r="E191" s="21"/>
      <c r="F191" s="124">
        <v>3465</v>
      </c>
    </row>
    <row r="192" spans="1:6" ht="12.75">
      <c r="A192" s="2">
        <v>312</v>
      </c>
      <c r="B192" s="2" t="s">
        <v>73</v>
      </c>
      <c r="E192" s="21"/>
      <c r="F192" s="124">
        <v>3462</v>
      </c>
    </row>
    <row r="193" spans="1:6" ht="12.75">
      <c r="A193" s="2">
        <v>316</v>
      </c>
      <c r="B193" s="2" t="s">
        <v>39</v>
      </c>
      <c r="E193" s="21"/>
      <c r="F193" s="124">
        <v>30</v>
      </c>
    </row>
    <row r="194" spans="1:6" ht="12.75">
      <c r="A194" s="2">
        <v>317</v>
      </c>
      <c r="B194" s="2" t="s">
        <v>124</v>
      </c>
      <c r="E194" s="21"/>
      <c r="F194" s="124">
        <v>30</v>
      </c>
    </row>
    <row r="195" spans="5:6" ht="18" customHeight="1">
      <c r="E195" s="21"/>
      <c r="F195" s="60"/>
    </row>
    <row r="196" spans="1:6" ht="18.75" thickBot="1">
      <c r="A196" s="29" t="s">
        <v>231</v>
      </c>
      <c r="B196" s="143"/>
      <c r="C196" s="11"/>
      <c r="D196" s="11"/>
      <c r="E196" s="152" t="s">
        <v>217</v>
      </c>
      <c r="F196" s="144">
        <f>SUM(F197:F203)</f>
        <v>7850</v>
      </c>
    </row>
    <row r="197" spans="1:6" ht="12.75">
      <c r="A197" s="89">
        <v>157</v>
      </c>
      <c r="B197" s="89" t="s">
        <v>196</v>
      </c>
      <c r="C197" s="43"/>
      <c r="D197" s="43"/>
      <c r="E197" s="21"/>
      <c r="F197" s="124">
        <v>10</v>
      </c>
    </row>
    <row r="198" spans="1:6" ht="12.75">
      <c r="A198" s="89">
        <v>204</v>
      </c>
      <c r="B198" s="89" t="s">
        <v>207</v>
      </c>
      <c r="C198" s="43"/>
      <c r="D198" s="43"/>
      <c r="E198" s="21"/>
      <c r="F198" s="124">
        <v>120</v>
      </c>
    </row>
    <row r="199" spans="1:6" ht="12.75">
      <c r="A199" s="89">
        <v>438</v>
      </c>
      <c r="B199" s="89" t="s">
        <v>208</v>
      </c>
      <c r="C199" s="43"/>
      <c r="D199" s="43"/>
      <c r="E199" s="21"/>
      <c r="F199" s="124">
        <v>50</v>
      </c>
    </row>
    <row r="200" spans="1:6" ht="12.75">
      <c r="A200" s="89">
        <v>553</v>
      </c>
      <c r="B200" s="89" t="s">
        <v>115</v>
      </c>
      <c r="C200" s="43"/>
      <c r="D200" s="43"/>
      <c r="E200" s="21"/>
      <c r="F200" s="124">
        <v>3310</v>
      </c>
    </row>
    <row r="201" spans="1:6" ht="12.75">
      <c r="A201" s="235">
        <v>554</v>
      </c>
      <c r="B201" s="235" t="s">
        <v>197</v>
      </c>
      <c r="C201" s="147"/>
      <c r="D201" s="147"/>
      <c r="E201" s="148"/>
      <c r="F201" s="171">
        <f>4260</f>
        <v>4260</v>
      </c>
    </row>
    <row r="202" spans="1:6" ht="12.75">
      <c r="A202" s="154">
        <v>2970</v>
      </c>
      <c r="B202" s="89" t="s">
        <v>23</v>
      </c>
      <c r="C202" s="43"/>
      <c r="D202" s="43"/>
      <c r="E202" s="21"/>
      <c r="F202" s="124">
        <v>100</v>
      </c>
    </row>
    <row r="203" spans="1:6" ht="17.25" customHeight="1">
      <c r="A203" s="155"/>
      <c r="B203" s="89"/>
      <c r="C203" s="156"/>
      <c r="D203" s="156"/>
      <c r="E203" s="150"/>
      <c r="F203" s="60"/>
    </row>
    <row r="204" spans="1:6" ht="18.75" thickBot="1">
      <c r="A204" s="29" t="s">
        <v>49</v>
      </c>
      <c r="B204" s="143"/>
      <c r="C204" s="11"/>
      <c r="D204" s="11"/>
      <c r="E204" s="152" t="s">
        <v>217</v>
      </c>
      <c r="F204" s="144">
        <f>SUM(F205:F215)</f>
        <v>3920</v>
      </c>
    </row>
    <row r="205" spans="1:6" ht="12.75">
      <c r="A205" s="157">
        <v>112</v>
      </c>
      <c r="B205" s="2" t="s">
        <v>84</v>
      </c>
      <c r="D205" s="43"/>
      <c r="E205" s="21"/>
      <c r="F205" s="124">
        <v>800</v>
      </c>
    </row>
    <row r="206" spans="1:6" ht="12.75">
      <c r="A206" s="2">
        <v>178</v>
      </c>
      <c r="B206" s="2" t="s">
        <v>61</v>
      </c>
      <c r="D206" s="43"/>
      <c r="E206" s="21"/>
      <c r="F206" s="124">
        <v>3</v>
      </c>
    </row>
    <row r="207" spans="1:6" ht="12.75">
      <c r="A207" s="2">
        <v>215</v>
      </c>
      <c r="B207" s="2" t="s">
        <v>36</v>
      </c>
      <c r="D207" s="43"/>
      <c r="E207" s="21"/>
      <c r="F207" s="124">
        <v>43</v>
      </c>
    </row>
    <row r="208" spans="1:6" ht="12.75">
      <c r="A208" s="2">
        <v>220</v>
      </c>
      <c r="B208" s="2" t="s">
        <v>92</v>
      </c>
      <c r="D208" s="43"/>
      <c r="E208" s="21"/>
      <c r="F208" s="124">
        <v>2000</v>
      </c>
    </row>
    <row r="209" spans="1:6" ht="12.75">
      <c r="A209" s="2">
        <v>336</v>
      </c>
      <c r="B209" s="2" t="s">
        <v>8</v>
      </c>
      <c r="D209" s="43"/>
      <c r="E209" s="21"/>
      <c r="F209" s="124">
        <v>1000</v>
      </c>
    </row>
    <row r="210" spans="1:6" ht="12.75">
      <c r="A210" s="151">
        <v>912</v>
      </c>
      <c r="B210" s="2" t="s">
        <v>74</v>
      </c>
      <c r="D210" s="43"/>
      <c r="E210" s="21"/>
      <c r="F210" s="124">
        <v>9</v>
      </c>
    </row>
    <row r="211" spans="1:6" ht="12.75">
      <c r="A211" s="151">
        <v>913</v>
      </c>
      <c r="B211" s="2" t="s">
        <v>198</v>
      </c>
      <c r="D211" s="43"/>
      <c r="E211" s="21"/>
      <c r="F211" s="124">
        <v>30</v>
      </c>
    </row>
    <row r="212" spans="1:6" ht="12.75">
      <c r="A212" s="2">
        <v>935</v>
      </c>
      <c r="B212" s="2" t="s">
        <v>157</v>
      </c>
      <c r="D212" s="43"/>
      <c r="E212" s="21"/>
      <c r="F212" s="124">
        <v>25</v>
      </c>
    </row>
    <row r="213" spans="1:6" ht="12.75">
      <c r="A213" s="2">
        <v>975</v>
      </c>
      <c r="B213" s="2" t="s">
        <v>199</v>
      </c>
      <c r="D213" s="43"/>
      <c r="E213" s="21"/>
      <c r="F213" s="124">
        <v>10</v>
      </c>
    </row>
    <row r="214" spans="2:6" ht="8.25" customHeight="1">
      <c r="B214" s="2"/>
      <c r="D214" s="43"/>
      <c r="E214" s="21"/>
      <c r="F214" s="124"/>
    </row>
    <row r="215" spans="1:6" ht="8.25" customHeight="1">
      <c r="A215" s="89"/>
      <c r="B215" s="89"/>
      <c r="E215" s="21"/>
      <c r="F215" s="60"/>
    </row>
    <row r="216" spans="1:6" ht="18.75" thickBot="1">
      <c r="A216" s="29" t="s">
        <v>120</v>
      </c>
      <c r="B216" s="143"/>
      <c r="C216" s="11"/>
      <c r="D216" s="11"/>
      <c r="E216" s="152" t="s">
        <v>217</v>
      </c>
      <c r="F216" s="144">
        <f>SUM(F217:F223)</f>
        <v>525</v>
      </c>
    </row>
    <row r="217" spans="1:6" ht="12.75">
      <c r="A217" s="157">
        <v>102</v>
      </c>
      <c r="B217" s="2" t="s">
        <v>85</v>
      </c>
      <c r="C217" s="87"/>
      <c r="D217" s="156"/>
      <c r="E217" s="150"/>
      <c r="F217" s="124">
        <v>500</v>
      </c>
    </row>
    <row r="218" spans="1:6" ht="12.75">
      <c r="A218" s="157">
        <v>144</v>
      </c>
      <c r="B218" s="2" t="s">
        <v>86</v>
      </c>
      <c r="C218" s="87"/>
      <c r="D218" s="156"/>
      <c r="E218" s="150"/>
      <c r="F218" s="124">
        <v>5</v>
      </c>
    </row>
    <row r="219" spans="1:6" ht="12.75">
      <c r="A219" s="157">
        <v>145</v>
      </c>
      <c r="B219" s="2" t="s">
        <v>125</v>
      </c>
      <c r="C219" s="87"/>
      <c r="D219" s="156"/>
      <c r="E219" s="150"/>
      <c r="F219" s="124">
        <v>5</v>
      </c>
    </row>
    <row r="220" spans="1:6" ht="12.75">
      <c r="A220" s="157">
        <v>146</v>
      </c>
      <c r="B220" s="2" t="s">
        <v>58</v>
      </c>
      <c r="C220" s="87"/>
      <c r="D220" s="156"/>
      <c r="E220" s="150"/>
      <c r="F220" s="124">
        <v>5</v>
      </c>
    </row>
    <row r="221" spans="1:6" ht="12.75">
      <c r="A221" s="157">
        <v>147</v>
      </c>
      <c r="B221" s="2" t="s">
        <v>59</v>
      </c>
      <c r="C221" s="87"/>
      <c r="D221" s="156"/>
      <c r="E221" s="150"/>
      <c r="F221" s="124">
        <v>5</v>
      </c>
    </row>
    <row r="222" spans="1:6" ht="12.75">
      <c r="A222" s="2">
        <v>151</v>
      </c>
      <c r="B222" s="2" t="s">
        <v>60</v>
      </c>
      <c r="C222" s="87"/>
      <c r="D222" s="156"/>
      <c r="E222" s="150"/>
      <c r="F222" s="124">
        <v>5</v>
      </c>
    </row>
    <row r="223" spans="2:6" ht="21" customHeight="1">
      <c r="B223" s="41"/>
      <c r="C223" s="43"/>
      <c r="D223" s="43"/>
      <c r="E223" s="158"/>
      <c r="F223" s="60"/>
    </row>
    <row r="224" spans="1:6" ht="18.75" thickBot="1">
      <c r="A224" s="29" t="s">
        <v>145</v>
      </c>
      <c r="B224" s="143"/>
      <c r="C224" s="11"/>
      <c r="D224" s="11"/>
      <c r="E224" s="152" t="s">
        <v>217</v>
      </c>
      <c r="F224" s="144">
        <f>SUM(F225:F229)</f>
        <v>815</v>
      </c>
    </row>
    <row r="225" spans="1:6" ht="12.75">
      <c r="A225" s="2">
        <v>282</v>
      </c>
      <c r="B225" s="2" t="s">
        <v>132</v>
      </c>
      <c r="C225" s="43"/>
      <c r="D225" s="43"/>
      <c r="E225" s="21"/>
      <c r="F225" s="124">
        <v>40</v>
      </c>
    </row>
    <row r="226" spans="1:6" ht="12.75">
      <c r="A226" s="2">
        <v>440</v>
      </c>
      <c r="B226" s="2" t="s">
        <v>146</v>
      </c>
      <c r="C226" s="43"/>
      <c r="D226" s="43"/>
      <c r="E226" s="21"/>
      <c r="F226" s="124">
        <v>60</v>
      </c>
    </row>
    <row r="227" spans="1:6" ht="12.75">
      <c r="A227" s="2">
        <v>533</v>
      </c>
      <c r="B227" s="2" t="s">
        <v>47</v>
      </c>
      <c r="C227" s="43"/>
      <c r="D227" s="43"/>
      <c r="E227" s="21"/>
      <c r="F227" s="124">
        <v>695</v>
      </c>
    </row>
    <row r="228" spans="1:6" ht="12.75">
      <c r="A228" s="151">
        <v>914</v>
      </c>
      <c r="B228" s="2" t="s">
        <v>22</v>
      </c>
      <c r="C228" s="43"/>
      <c r="D228" s="43"/>
      <c r="E228" s="21"/>
      <c r="F228" s="124">
        <v>20</v>
      </c>
    </row>
    <row r="229" spans="1:6" ht="16.5" customHeight="1">
      <c r="A229" s="159"/>
      <c r="B229" s="160"/>
      <c r="E229" s="21"/>
      <c r="F229" s="17"/>
    </row>
    <row r="230" spans="1:6" ht="21.75" customHeight="1" hidden="1" thickBot="1">
      <c r="A230" s="29" t="s">
        <v>228</v>
      </c>
      <c r="B230" s="143"/>
      <c r="C230" s="11"/>
      <c r="D230" s="11"/>
      <c r="E230" s="152" t="s">
        <v>217</v>
      </c>
      <c r="F230" s="144">
        <f>SUM(F231:F231)</f>
        <v>0</v>
      </c>
    </row>
    <row r="231" spans="2:6" ht="21.75" customHeight="1" hidden="1">
      <c r="B231" s="2"/>
      <c r="E231" s="21"/>
      <c r="F231" s="60"/>
    </row>
    <row r="232" spans="1:6" ht="21.75" customHeight="1" hidden="1" thickBot="1">
      <c r="A232" s="29" t="s">
        <v>15</v>
      </c>
      <c r="B232" s="127"/>
      <c r="C232" s="11"/>
      <c r="D232" s="11"/>
      <c r="E232" s="152" t="s">
        <v>217</v>
      </c>
      <c r="F232" s="144">
        <f>SUM(F233:F233)</f>
        <v>0</v>
      </c>
    </row>
    <row r="233" spans="1:6" ht="8.25" customHeight="1">
      <c r="A233" s="89"/>
      <c r="B233" s="41"/>
      <c r="C233" s="43"/>
      <c r="D233" s="43"/>
      <c r="E233" s="21"/>
      <c r="F233" s="17"/>
    </row>
    <row r="234" spans="1:6" ht="18.75" thickBot="1">
      <c r="A234" s="29" t="s">
        <v>38</v>
      </c>
      <c r="B234" s="143"/>
      <c r="C234" s="11"/>
      <c r="D234" s="11"/>
      <c r="E234" s="152" t="s">
        <v>217</v>
      </c>
      <c r="F234" s="144">
        <f>SUM(F235:F239)</f>
        <v>1386</v>
      </c>
    </row>
    <row r="235" spans="1:6" ht="12.75">
      <c r="A235" s="2">
        <v>104</v>
      </c>
      <c r="B235" s="2" t="s">
        <v>87</v>
      </c>
      <c r="C235" s="156"/>
      <c r="D235" s="156"/>
      <c r="E235" s="150"/>
      <c r="F235" s="124">
        <v>300</v>
      </c>
    </row>
    <row r="236" spans="1:6" ht="12.75">
      <c r="A236" s="2">
        <v>202</v>
      </c>
      <c r="B236" s="2" t="s">
        <v>9</v>
      </c>
      <c r="C236" s="156"/>
      <c r="D236" s="156"/>
      <c r="E236" s="150"/>
      <c r="F236" s="124">
        <v>117</v>
      </c>
    </row>
    <row r="237" spans="1:6" ht="12.75">
      <c r="A237" s="2">
        <v>207</v>
      </c>
      <c r="B237" s="2" t="s">
        <v>211</v>
      </c>
      <c r="C237" s="156"/>
      <c r="D237" s="156"/>
      <c r="E237" s="150"/>
      <c r="F237" s="124">
        <v>960</v>
      </c>
    </row>
    <row r="238" spans="1:6" ht="12.75" customHeight="1">
      <c r="A238" s="2">
        <v>208</v>
      </c>
      <c r="B238" s="2" t="s">
        <v>140</v>
      </c>
      <c r="C238" s="156"/>
      <c r="D238" s="156"/>
      <c r="E238" s="150"/>
      <c r="F238" s="124">
        <v>9</v>
      </c>
    </row>
    <row r="239" spans="1:6" ht="9" customHeight="1">
      <c r="A239" s="89"/>
      <c r="B239" s="91"/>
      <c r="C239" s="43"/>
      <c r="D239" s="43"/>
      <c r="E239" s="21"/>
      <c r="F239" s="17"/>
    </row>
    <row r="240" spans="1:6" ht="18.75" hidden="1" thickBot="1">
      <c r="A240" s="161" t="s">
        <v>147</v>
      </c>
      <c r="B240" s="143"/>
      <c r="C240" s="11"/>
      <c r="D240" s="11"/>
      <c r="E240" s="152" t="s">
        <v>217</v>
      </c>
      <c r="F240" s="144">
        <f>SUM(F241:F243)</f>
        <v>0</v>
      </c>
    </row>
    <row r="241" spans="1:6" ht="6.75" customHeight="1" hidden="1">
      <c r="A241" s="89"/>
      <c r="B241" s="89"/>
      <c r="C241" s="43"/>
      <c r="D241" s="43"/>
      <c r="E241" s="21"/>
      <c r="F241" s="124"/>
    </row>
    <row r="242" spans="1:6" ht="7.5" customHeight="1" hidden="1">
      <c r="A242" s="89"/>
      <c r="B242" s="89"/>
      <c r="C242" s="43"/>
      <c r="D242" s="43"/>
      <c r="E242" s="21"/>
      <c r="F242" s="124"/>
    </row>
    <row r="243" spans="1:6" ht="6" customHeight="1">
      <c r="A243" s="115"/>
      <c r="B243" s="115"/>
      <c r="C243" s="43"/>
      <c r="D243" s="43"/>
      <c r="E243" s="21"/>
      <c r="F243" s="126"/>
    </row>
    <row r="244" spans="1:6" ht="18.75" thickBot="1">
      <c r="A244" s="29" t="s">
        <v>56</v>
      </c>
      <c r="B244" s="128"/>
      <c r="C244" s="11"/>
      <c r="D244" s="11"/>
      <c r="E244" s="31"/>
      <c r="F244" s="130">
        <f>SUM(F245:F247)</f>
        <v>161</v>
      </c>
    </row>
    <row r="245" spans="1:6" ht="12.75">
      <c r="A245" s="89">
        <v>222</v>
      </c>
      <c r="B245" s="89" t="s">
        <v>230</v>
      </c>
      <c r="C245" s="43"/>
      <c r="D245" s="43"/>
      <c r="E245" s="21"/>
      <c r="F245" s="124">
        <v>161</v>
      </c>
    </row>
    <row r="246" spans="1:6" ht="12.75">
      <c r="A246" s="89"/>
      <c r="B246" s="89"/>
      <c r="C246" s="43"/>
      <c r="D246" s="43"/>
      <c r="E246" s="21"/>
      <c r="F246" s="124"/>
    </row>
    <row r="247" spans="1:6" ht="7.5" customHeight="1">
      <c r="A247" s="89"/>
      <c r="B247" s="89"/>
      <c r="C247" s="43"/>
      <c r="D247" s="43"/>
      <c r="E247" s="21"/>
      <c r="F247" s="124"/>
    </row>
    <row r="248" spans="1:6" ht="18.75" thickBot="1">
      <c r="A248" s="29" t="s">
        <v>72</v>
      </c>
      <c r="B248" s="128"/>
      <c r="C248" s="11"/>
      <c r="D248" s="11"/>
      <c r="E248" s="31"/>
      <c r="F248" s="130">
        <f>SUM(F249:F251)</f>
        <v>3.5</v>
      </c>
    </row>
    <row r="249" spans="1:6" ht="12.75">
      <c r="A249" s="154">
        <v>172</v>
      </c>
      <c r="B249" s="89" t="s">
        <v>57</v>
      </c>
      <c r="C249" s="43"/>
      <c r="D249" s="43"/>
      <c r="E249" s="21"/>
      <c r="F249" s="124">
        <v>3.5</v>
      </c>
    </row>
    <row r="250" spans="1:6" ht="12.75">
      <c r="A250" s="154"/>
      <c r="B250" s="89"/>
      <c r="C250" s="43"/>
      <c r="D250" s="43"/>
      <c r="E250" s="21"/>
      <c r="F250" s="124"/>
    </row>
    <row r="251" spans="1:6" ht="4.5" customHeight="1">
      <c r="A251" s="89"/>
      <c r="B251" s="41"/>
      <c r="C251" s="43"/>
      <c r="D251" s="43"/>
      <c r="E251" s="21"/>
      <c r="F251" s="60"/>
    </row>
    <row r="252" spans="1:6" ht="18.75" hidden="1" thickBot="1">
      <c r="A252" s="29" t="s">
        <v>31</v>
      </c>
      <c r="B252" s="143"/>
      <c r="C252" s="11"/>
      <c r="D252" s="11"/>
      <c r="E252" s="152" t="s">
        <v>217</v>
      </c>
      <c r="F252" s="144">
        <f>SUM(F253:F255)</f>
        <v>0</v>
      </c>
    </row>
    <row r="253" spans="1:6" ht="8.25" customHeight="1" hidden="1">
      <c r="A253" s="89"/>
      <c r="B253" s="89"/>
      <c r="C253" s="43"/>
      <c r="D253" s="43"/>
      <c r="E253" s="21"/>
      <c r="F253" s="124"/>
    </row>
    <row r="254" spans="2:6" ht="9" customHeight="1" hidden="1">
      <c r="B254" s="2"/>
      <c r="C254" s="162"/>
      <c r="D254" s="162"/>
      <c r="E254" s="21"/>
      <c r="F254" s="124"/>
    </row>
    <row r="255" spans="1:6" ht="6.75" customHeight="1">
      <c r="A255" s="163"/>
      <c r="B255" s="164"/>
      <c r="C255" s="162"/>
      <c r="D255" s="162"/>
      <c r="E255" s="21"/>
      <c r="F255" s="17"/>
    </row>
    <row r="256" spans="1:6" ht="18.75" thickBot="1">
      <c r="A256" s="29" t="s">
        <v>94</v>
      </c>
      <c r="B256" s="143"/>
      <c r="C256" s="11"/>
      <c r="D256" s="11"/>
      <c r="E256" s="152" t="s">
        <v>217</v>
      </c>
      <c r="F256" s="144">
        <f>SUM(F257:F258)</f>
        <v>1320.03</v>
      </c>
    </row>
    <row r="257" spans="1:6" ht="12.75">
      <c r="A257" s="2">
        <v>52</v>
      </c>
      <c r="B257" s="2" t="s">
        <v>200</v>
      </c>
      <c r="C257" s="156"/>
      <c r="D257" s="162"/>
      <c r="E257" s="21"/>
      <c r="F257" s="124">
        <v>1320.03</v>
      </c>
    </row>
    <row r="258" spans="2:6" ht="6" customHeight="1">
      <c r="B258" s="2"/>
      <c r="C258" s="156"/>
      <c r="D258" s="162"/>
      <c r="E258" s="21"/>
      <c r="F258" s="124"/>
    </row>
    <row r="259" spans="1:6" ht="19.5" customHeight="1" hidden="1" thickBot="1">
      <c r="A259" s="29" t="s">
        <v>27</v>
      </c>
      <c r="B259" s="30"/>
      <c r="C259" s="165"/>
      <c r="D259" s="165"/>
      <c r="E259" s="152" t="s">
        <v>217</v>
      </c>
      <c r="F259" s="144">
        <f>SUM(F260:F261)</f>
        <v>0</v>
      </c>
    </row>
    <row r="260" spans="5:6" ht="7.5" customHeight="1">
      <c r="E260" s="21"/>
      <c r="F260" s="124"/>
    </row>
    <row r="261" spans="1:6" ht="6" customHeight="1">
      <c r="A261" s="32"/>
      <c r="E261" s="21"/>
      <c r="F261" s="17"/>
    </row>
    <row r="262" spans="1:6" ht="3.75" customHeight="1" thickBot="1">
      <c r="A262" s="127"/>
      <c r="B262" s="30"/>
      <c r="C262" s="165"/>
      <c r="D262" s="165"/>
      <c r="E262" s="166"/>
      <c r="F262" s="144"/>
    </row>
    <row r="263" spans="5:6" ht="10.5" customHeight="1">
      <c r="E263" s="21"/>
      <c r="F263" s="167"/>
    </row>
    <row r="264" spans="5:6" ht="35.25" customHeight="1">
      <c r="E264" s="21"/>
      <c r="F264" s="17"/>
    </row>
    <row r="265" spans="5:6" ht="21.75" customHeight="1">
      <c r="E265" s="21"/>
      <c r="F265" s="17"/>
    </row>
    <row r="266" spans="1:6" ht="31.5" customHeight="1" thickBot="1">
      <c r="A266" s="84" t="s">
        <v>107</v>
      </c>
      <c r="B266" s="128"/>
      <c r="C266" s="129"/>
      <c r="D266" s="129"/>
      <c r="E266" s="129"/>
      <c r="F266" s="168">
        <f>F269</f>
        <v>43279.91</v>
      </c>
    </row>
    <row r="267" spans="1:6" ht="21" customHeight="1">
      <c r="A267" s="140"/>
      <c r="B267" s="115"/>
      <c r="C267" s="87"/>
      <c r="D267" s="87"/>
      <c r="E267" s="87"/>
      <c r="F267" s="138"/>
    </row>
    <row r="268" spans="1:6" ht="17.25" customHeight="1">
      <c r="A268" s="140"/>
      <c r="B268" s="115"/>
      <c r="C268" s="87"/>
      <c r="D268" s="87"/>
      <c r="E268" s="87"/>
      <c r="F268" s="138"/>
    </row>
    <row r="269" spans="1:6" ht="16.5" thickBot="1">
      <c r="A269" s="169" t="s">
        <v>28</v>
      </c>
      <c r="B269" s="128"/>
      <c r="C269" s="129"/>
      <c r="D269" s="129"/>
      <c r="E269" s="129"/>
      <c r="F269" s="236">
        <f>43379.91-100</f>
        <v>43279.91</v>
      </c>
    </row>
    <row r="270" spans="1:7" s="118" customFormat="1" ht="10.5" customHeight="1">
      <c r="A270" s="140"/>
      <c r="B270" s="115"/>
      <c r="C270" s="87"/>
      <c r="D270" s="87"/>
      <c r="E270" s="87"/>
      <c r="F270" s="138"/>
      <c r="G270" s="117"/>
    </row>
    <row r="271" spans="1:7" s="118" customFormat="1" ht="10.5" customHeight="1">
      <c r="A271" s="140"/>
      <c r="B271" s="115"/>
      <c r="C271" s="87"/>
      <c r="D271" s="87"/>
      <c r="E271" s="87"/>
      <c r="F271" s="138"/>
      <c r="G271" s="117"/>
    </row>
    <row r="272" spans="1:7" s="118" customFormat="1" ht="18.75" hidden="1" thickBot="1">
      <c r="A272" s="29" t="s">
        <v>93</v>
      </c>
      <c r="B272" s="128"/>
      <c r="C272" s="129"/>
      <c r="D272" s="129"/>
      <c r="E272" s="170"/>
      <c r="F272" s="130">
        <f>SUM(F273:F274)</f>
        <v>0</v>
      </c>
      <c r="G272" s="117"/>
    </row>
    <row r="273" spans="1:7" s="118" customFormat="1" ht="5.25" customHeight="1" hidden="1">
      <c r="A273" s="89"/>
      <c r="B273" s="89"/>
      <c r="C273" s="87"/>
      <c r="D273" s="87"/>
      <c r="E273" s="123"/>
      <c r="F273" s="124"/>
      <c r="G273" s="117"/>
    </row>
    <row r="274" spans="1:7" s="118" customFormat="1" ht="4.5" customHeight="1" hidden="1">
      <c r="A274" s="89"/>
      <c r="B274" s="89"/>
      <c r="C274" s="87"/>
      <c r="D274" s="87"/>
      <c r="E274" s="87"/>
      <c r="F274" s="124"/>
      <c r="G274" s="117"/>
    </row>
    <row r="275" spans="1:7" s="118" customFormat="1" ht="3" customHeight="1">
      <c r="A275" s="115"/>
      <c r="B275" s="115"/>
      <c r="C275" s="87"/>
      <c r="D275" s="87"/>
      <c r="E275" s="87"/>
      <c r="F275" s="126"/>
      <c r="G275" s="117"/>
    </row>
    <row r="276" spans="1:7" s="118" customFormat="1" ht="18.75" thickBot="1">
      <c r="A276" s="29" t="s">
        <v>6</v>
      </c>
      <c r="B276" s="128"/>
      <c r="C276" s="129"/>
      <c r="D276" s="129"/>
      <c r="E276" s="170"/>
      <c r="F276" s="130">
        <f>SUM(F277:F281)</f>
        <v>26931</v>
      </c>
      <c r="G276" s="117"/>
    </row>
    <row r="277" spans="1:7" s="118" customFormat="1" ht="3" customHeight="1">
      <c r="A277" s="89"/>
      <c r="B277" s="89"/>
      <c r="C277" s="87"/>
      <c r="D277" s="87"/>
      <c r="E277" s="87"/>
      <c r="F277" s="124"/>
      <c r="G277" s="117"/>
    </row>
    <row r="278" spans="1:7" s="118" customFormat="1" ht="12.75">
      <c r="A278" s="154" t="s">
        <v>69</v>
      </c>
      <c r="B278" s="89" t="s">
        <v>158</v>
      </c>
      <c r="C278" s="87"/>
      <c r="D278" s="87"/>
      <c r="E278" s="123"/>
      <c r="F278" s="124">
        <v>5445</v>
      </c>
      <c r="G278" s="117"/>
    </row>
    <row r="279" spans="1:7" s="118" customFormat="1" ht="12.75">
      <c r="A279" s="154" t="s">
        <v>161</v>
      </c>
      <c r="B279" s="89" t="s">
        <v>114</v>
      </c>
      <c r="C279" s="87"/>
      <c r="D279" s="87"/>
      <c r="E279" s="123"/>
      <c r="F279" s="124">
        <v>11000</v>
      </c>
      <c r="G279" s="117"/>
    </row>
    <row r="280" spans="1:7" s="118" customFormat="1" ht="12.75">
      <c r="A280" s="154" t="s">
        <v>162</v>
      </c>
      <c r="B280" s="89" t="s">
        <v>159</v>
      </c>
      <c r="C280" s="87"/>
      <c r="D280" s="87"/>
      <c r="E280" s="123"/>
      <c r="F280" s="124">
        <v>2500</v>
      </c>
      <c r="G280" s="117"/>
    </row>
    <row r="281" spans="1:7" s="118" customFormat="1" ht="12.75" customHeight="1">
      <c r="A281" s="151" t="s">
        <v>163</v>
      </c>
      <c r="B281" s="2" t="s">
        <v>155</v>
      </c>
      <c r="C281" s="3"/>
      <c r="D281" s="3"/>
      <c r="E281" s="21"/>
      <c r="F281" s="124">
        <v>7986</v>
      </c>
      <c r="G281" s="117"/>
    </row>
    <row r="282" spans="1:7" s="118" customFormat="1" ht="19.5" customHeight="1" hidden="1" thickBot="1">
      <c r="A282" s="29" t="s">
        <v>7</v>
      </c>
      <c r="B282" s="128"/>
      <c r="C282" s="129"/>
      <c r="D282" s="129"/>
      <c r="E282" s="170"/>
      <c r="F282" s="130">
        <f>SUM(F283:F284)</f>
        <v>0</v>
      </c>
      <c r="G282" s="117"/>
    </row>
    <row r="283" spans="1:7" s="118" customFormat="1" ht="5.25" customHeight="1" hidden="1">
      <c r="A283" s="89"/>
      <c r="B283" s="89"/>
      <c r="C283" s="87"/>
      <c r="D283" s="87"/>
      <c r="E283" s="123"/>
      <c r="F283" s="124"/>
      <c r="G283" s="117"/>
    </row>
    <row r="284" spans="1:7" s="118" customFormat="1" ht="6.75" customHeight="1">
      <c r="A284" s="115"/>
      <c r="B284" s="115"/>
      <c r="C284" s="87"/>
      <c r="D284" s="87"/>
      <c r="E284" s="87"/>
      <c r="F284" s="126"/>
      <c r="G284" s="117"/>
    </row>
    <row r="285" spans="1:7" s="118" customFormat="1" ht="18.75" thickBot="1">
      <c r="A285" s="29" t="s">
        <v>40</v>
      </c>
      <c r="B285" s="128"/>
      <c r="C285" s="129"/>
      <c r="D285" s="129"/>
      <c r="E285" s="170"/>
      <c r="F285" s="130">
        <f>SUM(F286:F287)</f>
        <v>2716.66</v>
      </c>
      <c r="G285" s="117"/>
    </row>
    <row r="286" spans="1:7" s="118" customFormat="1" ht="12.75">
      <c r="A286" s="154" t="s">
        <v>1</v>
      </c>
      <c r="B286" s="89" t="s">
        <v>213</v>
      </c>
      <c r="C286" s="87"/>
      <c r="D286" s="87"/>
      <c r="E286" s="123"/>
      <c r="F286" s="124">
        <v>2716.66</v>
      </c>
      <c r="G286" s="117"/>
    </row>
    <row r="287" spans="1:7" s="118" customFormat="1" ht="13.5" customHeight="1">
      <c r="A287" s="115"/>
      <c r="B287" s="115"/>
      <c r="C287" s="87"/>
      <c r="D287" s="87"/>
      <c r="E287" s="87"/>
      <c r="F287" s="126"/>
      <c r="G287" s="117"/>
    </row>
    <row r="288" spans="1:7" s="118" customFormat="1" ht="18.75" thickBot="1">
      <c r="A288" s="29" t="s">
        <v>46</v>
      </c>
      <c r="B288" s="128"/>
      <c r="C288" s="129"/>
      <c r="D288" s="129"/>
      <c r="E288" s="170"/>
      <c r="F288" s="130">
        <f>SUM(F289:F290)</f>
        <v>1450</v>
      </c>
      <c r="G288" s="117"/>
    </row>
    <row r="289" spans="1:7" s="118" customFormat="1" ht="12.75">
      <c r="A289" s="237">
        <v>554</v>
      </c>
      <c r="B289" s="235" t="s">
        <v>214</v>
      </c>
      <c r="C289" s="147"/>
      <c r="D289" s="147"/>
      <c r="E289" s="229"/>
      <c r="F289" s="171">
        <f>1950-500</f>
        <v>1450</v>
      </c>
      <c r="G289" s="117"/>
    </row>
    <row r="290" spans="1:7" s="118" customFormat="1" ht="15" customHeight="1">
      <c r="A290" s="115"/>
      <c r="B290" s="115"/>
      <c r="C290" s="87"/>
      <c r="D290" s="87"/>
      <c r="E290" s="87"/>
      <c r="F290" s="126"/>
      <c r="G290" s="117"/>
    </row>
    <row r="291" spans="1:7" s="118" customFormat="1" ht="18.75" hidden="1" thickBot="1">
      <c r="A291" s="29" t="s">
        <v>102</v>
      </c>
      <c r="B291" s="128"/>
      <c r="C291" s="129"/>
      <c r="D291" s="129"/>
      <c r="E291" s="170"/>
      <c r="F291" s="130">
        <f>SUM(F292:F293)</f>
        <v>0</v>
      </c>
      <c r="G291" s="117"/>
    </row>
    <row r="292" spans="1:7" s="118" customFormat="1" ht="12.75" hidden="1">
      <c r="A292" s="89"/>
      <c r="B292" s="89"/>
      <c r="C292" s="87"/>
      <c r="D292" s="87"/>
      <c r="E292" s="123"/>
      <c r="F292" s="124"/>
      <c r="G292" s="117"/>
    </row>
    <row r="293" spans="1:7" s="118" customFormat="1" ht="9" customHeight="1" hidden="1">
      <c r="A293" s="89"/>
      <c r="B293" s="89"/>
      <c r="C293" s="87"/>
      <c r="D293" s="87"/>
      <c r="E293" s="87"/>
      <c r="F293" s="124"/>
      <c r="G293" s="117"/>
    </row>
    <row r="294" spans="1:7" s="118" customFormat="1" ht="19.5" customHeight="1" thickBot="1">
      <c r="A294" s="29" t="s">
        <v>121</v>
      </c>
      <c r="B294" s="128"/>
      <c r="C294" s="129"/>
      <c r="D294" s="129"/>
      <c r="E294" s="170"/>
      <c r="F294" s="130">
        <f>SUM(F295:F296)</f>
        <v>2982.25</v>
      </c>
      <c r="G294" s="117"/>
    </row>
    <row r="295" spans="1:7" s="118" customFormat="1" ht="12.75" customHeight="1">
      <c r="A295" s="154"/>
      <c r="B295" s="89" t="s">
        <v>191</v>
      </c>
      <c r="C295" s="87"/>
      <c r="D295" s="87"/>
      <c r="E295" s="123"/>
      <c r="F295" s="124">
        <v>1500</v>
      </c>
      <c r="G295" s="117"/>
    </row>
    <row r="296" spans="1:7" s="118" customFormat="1" ht="12.75" customHeight="1">
      <c r="A296" s="154" t="s">
        <v>14</v>
      </c>
      <c r="B296" s="89" t="s">
        <v>160</v>
      </c>
      <c r="C296" s="87"/>
      <c r="D296" s="87"/>
      <c r="E296" s="123"/>
      <c r="F296" s="124">
        <v>1482.25</v>
      </c>
      <c r="G296" s="117"/>
    </row>
    <row r="297" spans="1:7" s="118" customFormat="1" ht="15.75" customHeight="1">
      <c r="A297" s="115"/>
      <c r="B297" s="115"/>
      <c r="C297" s="87"/>
      <c r="D297" s="87"/>
      <c r="E297" s="87"/>
      <c r="F297" s="126"/>
      <c r="G297" s="117"/>
    </row>
    <row r="298" spans="1:7" s="118" customFormat="1" ht="18.75" thickBot="1">
      <c r="A298" s="29" t="s">
        <v>134</v>
      </c>
      <c r="B298" s="128"/>
      <c r="C298" s="129"/>
      <c r="D298" s="129"/>
      <c r="E298" s="170"/>
      <c r="F298" s="130">
        <f>SUM(F299:F300)</f>
        <v>4200</v>
      </c>
      <c r="G298" s="117"/>
    </row>
    <row r="299" spans="1:7" s="118" customFormat="1" ht="12.75">
      <c r="A299" s="154" t="s">
        <v>68</v>
      </c>
      <c r="B299" s="89" t="s">
        <v>212</v>
      </c>
      <c r="C299" s="87"/>
      <c r="D299" s="87"/>
      <c r="E299" s="123"/>
      <c r="F299" s="124">
        <v>4200</v>
      </c>
      <c r="G299" s="117"/>
    </row>
    <row r="300" spans="1:7" s="118" customFormat="1" ht="13.5" customHeight="1">
      <c r="A300" s="115"/>
      <c r="B300" s="115"/>
      <c r="C300" s="87"/>
      <c r="D300" s="87"/>
      <c r="E300" s="87"/>
      <c r="F300" s="126"/>
      <c r="G300" s="117"/>
    </row>
    <row r="301" spans="1:7" s="118" customFormat="1" ht="19.5" customHeight="1" thickBot="1">
      <c r="A301" s="29" t="s">
        <v>228</v>
      </c>
      <c r="B301" s="128"/>
      <c r="C301" s="129"/>
      <c r="D301" s="129"/>
      <c r="E301" s="170"/>
      <c r="F301" s="130">
        <f>SUM(F302:F304)</f>
        <v>600</v>
      </c>
      <c r="G301" s="117"/>
    </row>
    <row r="302" spans="1:7" s="118" customFormat="1" ht="15.75" customHeight="1">
      <c r="A302" s="154" t="s">
        <v>70</v>
      </c>
      <c r="B302" s="89" t="s">
        <v>71</v>
      </c>
      <c r="C302" s="87"/>
      <c r="D302" s="87"/>
      <c r="E302" s="123"/>
      <c r="F302" s="124">
        <v>600</v>
      </c>
      <c r="G302" s="117"/>
    </row>
    <row r="303" spans="1:7" s="118" customFormat="1" ht="10.5" customHeight="1">
      <c r="A303" s="89"/>
      <c r="B303" s="89"/>
      <c r="C303" s="87"/>
      <c r="D303" s="87"/>
      <c r="E303" s="123"/>
      <c r="F303" s="124"/>
      <c r="G303" s="117"/>
    </row>
    <row r="304" spans="1:7" s="118" customFormat="1" ht="6" customHeight="1" hidden="1">
      <c r="A304" s="115"/>
      <c r="B304" s="115"/>
      <c r="C304" s="87"/>
      <c r="D304" s="87"/>
      <c r="E304" s="87"/>
      <c r="F304" s="126"/>
      <c r="G304" s="117"/>
    </row>
    <row r="305" spans="1:7" s="118" customFormat="1" ht="19.5" customHeight="1" hidden="1" thickBot="1">
      <c r="A305" s="29" t="s">
        <v>42</v>
      </c>
      <c r="B305" s="128"/>
      <c r="C305" s="129"/>
      <c r="D305" s="129"/>
      <c r="E305" s="170"/>
      <c r="F305" s="130">
        <f>SUM(F306:F306)</f>
        <v>0</v>
      </c>
      <c r="G305" s="117"/>
    </row>
    <row r="306" spans="1:7" s="118" customFormat="1" ht="6" customHeight="1" hidden="1">
      <c r="A306" s="115"/>
      <c r="B306" s="115"/>
      <c r="C306" s="87"/>
      <c r="D306" s="87"/>
      <c r="E306" s="87"/>
      <c r="F306" s="126"/>
      <c r="G306" s="117"/>
    </row>
    <row r="307" spans="1:7" s="118" customFormat="1" ht="18.75" hidden="1" thickBot="1">
      <c r="A307" s="29" t="s">
        <v>56</v>
      </c>
      <c r="B307" s="128"/>
      <c r="C307" s="129"/>
      <c r="D307" s="129"/>
      <c r="E307" s="170"/>
      <c r="F307" s="130">
        <f>SUM(F308:F308)</f>
        <v>0</v>
      </c>
      <c r="G307" s="117"/>
    </row>
    <row r="308" spans="1:7" s="118" customFormat="1" ht="8.25" customHeight="1" hidden="1">
      <c r="A308" s="89"/>
      <c r="B308" s="89"/>
      <c r="C308" s="87"/>
      <c r="D308" s="87"/>
      <c r="E308" s="87"/>
      <c r="F308" s="124"/>
      <c r="G308" s="117"/>
    </row>
    <row r="309" spans="1:7" s="118" customFormat="1" ht="6.75" customHeight="1" hidden="1">
      <c r="A309" s="89"/>
      <c r="B309" s="89"/>
      <c r="C309" s="87"/>
      <c r="D309" s="87"/>
      <c r="E309" s="87"/>
      <c r="F309" s="124"/>
      <c r="G309" s="117"/>
    </row>
    <row r="310" spans="1:7" s="118" customFormat="1" ht="19.5" customHeight="1" hidden="1" thickBot="1">
      <c r="A310" s="29" t="s">
        <v>54</v>
      </c>
      <c r="B310" s="128"/>
      <c r="C310" s="129"/>
      <c r="D310" s="129"/>
      <c r="E310" s="170"/>
      <c r="F310" s="130">
        <f>SUM(F311:F311)</f>
        <v>0</v>
      </c>
      <c r="G310" s="117"/>
    </row>
    <row r="311" spans="1:7" s="118" customFormat="1" ht="3" customHeight="1" hidden="1">
      <c r="A311" s="115"/>
      <c r="B311" s="115"/>
      <c r="C311" s="87"/>
      <c r="D311" s="87"/>
      <c r="E311" s="87"/>
      <c r="F311" s="126"/>
      <c r="G311" s="117"/>
    </row>
    <row r="312" spans="1:7" s="118" customFormat="1" ht="12" customHeight="1" hidden="1">
      <c r="A312" s="115"/>
      <c r="B312" s="115"/>
      <c r="C312" s="87"/>
      <c r="D312" s="87"/>
      <c r="E312" s="87"/>
      <c r="F312" s="126"/>
      <c r="G312" s="117"/>
    </row>
    <row r="313" spans="1:7" s="118" customFormat="1" ht="18.75" hidden="1" thickBot="1">
      <c r="A313" s="29" t="s">
        <v>234</v>
      </c>
      <c r="B313" s="128"/>
      <c r="C313" s="129"/>
      <c r="D313" s="129"/>
      <c r="E313" s="170"/>
      <c r="F313" s="130">
        <f>SUM(F314:F314)</f>
        <v>0</v>
      </c>
      <c r="G313" s="117"/>
    </row>
    <row r="314" spans="1:6" s="118" customFormat="1" ht="6.75" customHeight="1" hidden="1">
      <c r="A314" s="89"/>
      <c r="B314" s="89"/>
      <c r="C314" s="89"/>
      <c r="D314" s="89"/>
      <c r="E314" s="89"/>
      <c r="F314" s="124"/>
    </row>
    <row r="315" spans="1:6" s="118" customFormat="1" ht="11.25" customHeight="1" hidden="1">
      <c r="A315" s="89"/>
      <c r="B315" s="89"/>
      <c r="C315" s="89"/>
      <c r="D315" s="89"/>
      <c r="E315" s="89"/>
      <c r="F315" s="171"/>
    </row>
    <row r="316" spans="1:7" s="118" customFormat="1" ht="7.5" customHeight="1">
      <c r="A316" s="115"/>
      <c r="B316" s="115"/>
      <c r="C316" s="87"/>
      <c r="D316" s="87"/>
      <c r="E316" s="87"/>
      <c r="F316" s="172"/>
      <c r="G316" s="117"/>
    </row>
    <row r="317" spans="1:7" s="118" customFormat="1" ht="27" customHeight="1">
      <c r="A317" s="115"/>
      <c r="B317" s="115"/>
      <c r="C317" s="87"/>
      <c r="D317" s="87"/>
      <c r="E317" s="87"/>
      <c r="F317" s="172"/>
      <c r="G317" s="117"/>
    </row>
    <row r="318" spans="1:7" s="118" customFormat="1" ht="12.75">
      <c r="A318" s="146" t="s">
        <v>205</v>
      </c>
      <c r="B318" s="146"/>
      <c r="C318" s="147"/>
      <c r="D318" s="147"/>
      <c r="E318" s="147"/>
      <c r="F318" s="172">
        <f>1542-10-200+500+100</f>
        <v>1932</v>
      </c>
      <c r="G318" s="117"/>
    </row>
    <row r="319" spans="1:7" s="118" customFormat="1" ht="12.75">
      <c r="A319" s="146" t="s">
        <v>219</v>
      </c>
      <c r="B319" s="146"/>
      <c r="C319" s="147"/>
      <c r="D319" s="147"/>
      <c r="E319" s="147"/>
      <c r="F319" s="172">
        <v>100</v>
      </c>
      <c r="G319" s="117"/>
    </row>
    <row r="320" spans="1:7" s="118" customFormat="1" ht="12.75">
      <c r="A320" s="146" t="s">
        <v>167</v>
      </c>
      <c r="B320" s="146"/>
      <c r="C320" s="147"/>
      <c r="D320" s="147"/>
      <c r="E320" s="147"/>
      <c r="F320" s="172">
        <v>100</v>
      </c>
      <c r="G320" s="117"/>
    </row>
    <row r="321" spans="1:7" s="118" customFormat="1" ht="12.75">
      <c r="A321" s="146" t="s">
        <v>166</v>
      </c>
      <c r="B321" s="146"/>
      <c r="C321" s="147"/>
      <c r="D321" s="147"/>
      <c r="E321" s="147"/>
      <c r="F321" s="172">
        <v>300</v>
      </c>
      <c r="G321" s="117"/>
    </row>
    <row r="322" spans="1:7" s="118" customFormat="1" ht="12.75">
      <c r="A322" s="146" t="s">
        <v>201</v>
      </c>
      <c r="B322" s="146"/>
      <c r="C322" s="147"/>
      <c r="D322" s="147"/>
      <c r="E322" s="147"/>
      <c r="F322" s="172">
        <v>60</v>
      </c>
      <c r="G322" s="117"/>
    </row>
    <row r="323" spans="1:6" ht="12.75" customHeight="1" thickBot="1">
      <c r="A323" s="238" t="s">
        <v>79</v>
      </c>
      <c r="B323" s="157"/>
      <c r="C323" s="239"/>
      <c r="D323" s="239"/>
      <c r="E323" s="240"/>
      <c r="F323" s="241">
        <v>200</v>
      </c>
    </row>
    <row r="324" spans="1:7" s="118" customFormat="1" ht="21.75" thickBot="1" thickTop="1">
      <c r="A324" s="173" t="s">
        <v>169</v>
      </c>
      <c r="B324" s="174"/>
      <c r="C324" s="175"/>
      <c r="D324" s="175"/>
      <c r="E324" s="175"/>
      <c r="F324" s="176">
        <f>SUM(F317:F323)</f>
        <v>2692</v>
      </c>
      <c r="G324" s="117"/>
    </row>
    <row r="325" spans="1:7" s="118" customFormat="1" ht="20.25" customHeight="1" thickTop="1">
      <c r="A325" s="115"/>
      <c r="B325" s="115"/>
      <c r="C325" s="87"/>
      <c r="D325" s="87"/>
      <c r="E325" s="87"/>
      <c r="F325" s="126"/>
      <c r="G325" s="117"/>
    </row>
    <row r="326" spans="1:7" s="118" customFormat="1" ht="17.25" customHeight="1" thickBot="1">
      <c r="A326" s="115"/>
      <c r="B326" s="115"/>
      <c r="C326" s="87"/>
      <c r="D326" s="87"/>
      <c r="E326" s="87"/>
      <c r="F326" s="126"/>
      <c r="G326" s="117"/>
    </row>
    <row r="327" spans="1:10" s="118" customFormat="1" ht="25.5" customHeight="1" thickBot="1">
      <c r="A327" s="177" t="s">
        <v>164</v>
      </c>
      <c r="B327" s="178"/>
      <c r="C327" s="179"/>
      <c r="D327" s="179"/>
      <c r="E327" s="179"/>
      <c r="F327" s="180">
        <f>F266+F139</f>
        <v>163908.94</v>
      </c>
      <c r="G327" s="117"/>
      <c r="J327" s="181"/>
    </row>
    <row r="328" spans="1:7" s="118" customFormat="1" ht="4.5" customHeight="1" thickBot="1">
      <c r="A328" s="182"/>
      <c r="B328" s="182"/>
      <c r="C328" s="183"/>
      <c r="D328" s="183"/>
      <c r="E328" s="183"/>
      <c r="F328" s="184"/>
      <c r="G328" s="117"/>
    </row>
    <row r="329" spans="1:7" s="118" customFormat="1" ht="3" customHeight="1" thickBot="1">
      <c r="A329" s="128"/>
      <c r="B329" s="128"/>
      <c r="C329" s="129"/>
      <c r="D329" s="129"/>
      <c r="E329" s="129"/>
      <c r="F329" s="185"/>
      <c r="G329" s="117"/>
    </row>
    <row r="330" spans="1:7" s="118" customFormat="1" ht="112.5" customHeight="1">
      <c r="A330" s="115"/>
      <c r="B330" s="115"/>
      <c r="C330" s="87"/>
      <c r="D330" s="87"/>
      <c r="E330" s="87"/>
      <c r="F330" s="126"/>
      <c r="G330" s="117"/>
    </row>
    <row r="331" spans="1:7" s="118" customFormat="1" ht="30" customHeight="1">
      <c r="A331" s="115"/>
      <c r="B331" s="115"/>
      <c r="C331" s="87"/>
      <c r="D331" s="87"/>
      <c r="E331" s="87"/>
      <c r="F331" s="126"/>
      <c r="G331" s="117"/>
    </row>
    <row r="332" spans="1:7" s="188" customFormat="1" ht="26.25">
      <c r="A332" s="186" t="s">
        <v>78</v>
      </c>
      <c r="B332" s="146"/>
      <c r="C332" s="147"/>
      <c r="D332" s="147"/>
      <c r="E332" s="147"/>
      <c r="F332" s="172"/>
      <c r="G332" s="187"/>
    </row>
    <row r="333" spans="1:7" s="118" customFormat="1" ht="20.25" customHeight="1">
      <c r="A333" s="115"/>
      <c r="B333" s="115"/>
      <c r="C333" s="87"/>
      <c r="D333" s="87"/>
      <c r="E333" s="87"/>
      <c r="F333" s="126"/>
      <c r="G333" s="117"/>
    </row>
    <row r="334" spans="1:7" s="118" customFormat="1" ht="18">
      <c r="A334" s="189" t="s">
        <v>128</v>
      </c>
      <c r="B334" s="115"/>
      <c r="C334" s="87"/>
      <c r="D334" s="87"/>
      <c r="E334" s="123"/>
      <c r="F334" s="126"/>
      <c r="G334" s="117"/>
    </row>
    <row r="335" spans="1:7" s="118" customFormat="1" ht="12.75">
      <c r="A335" s="115"/>
      <c r="B335" s="115"/>
      <c r="C335" s="87"/>
      <c r="D335" s="87"/>
      <c r="E335" s="123"/>
      <c r="F335" s="126"/>
      <c r="G335" s="117"/>
    </row>
    <row r="336" spans="1:6" s="117" customFormat="1" ht="7.5" customHeight="1" hidden="1">
      <c r="A336" s="92"/>
      <c r="B336" s="92"/>
      <c r="C336" s="92"/>
      <c r="D336" s="92"/>
      <c r="E336" s="190"/>
      <c r="F336" s="191"/>
    </row>
    <row r="337" spans="1:7" s="118" customFormat="1" ht="12.75">
      <c r="A337" s="192" t="s">
        <v>106</v>
      </c>
      <c r="B337" s="192"/>
      <c r="C337" s="121"/>
      <c r="D337" s="121"/>
      <c r="E337" s="134"/>
      <c r="F337" s="193">
        <v>1320.03</v>
      </c>
      <c r="G337" s="117"/>
    </row>
    <row r="338" spans="1:7" s="118" customFormat="1" ht="15.75">
      <c r="A338" s="194" t="s">
        <v>136</v>
      </c>
      <c r="B338" s="115"/>
      <c r="C338" s="87"/>
      <c r="D338" s="87"/>
      <c r="E338" s="87"/>
      <c r="F338" s="195">
        <f>SUM(F337)</f>
        <v>1320.03</v>
      </c>
      <c r="G338" s="117"/>
    </row>
    <row r="339" spans="1:7" s="118" customFormat="1" ht="7.5" customHeight="1">
      <c r="A339" s="115"/>
      <c r="B339" s="115"/>
      <c r="C339" s="87"/>
      <c r="D339" s="87"/>
      <c r="E339" s="87"/>
      <c r="F339" s="126"/>
      <c r="G339" s="117"/>
    </row>
    <row r="340" spans="1:7" s="118" customFormat="1" ht="6.75" customHeight="1">
      <c r="A340" s="115"/>
      <c r="B340" s="115"/>
      <c r="C340" s="196"/>
      <c r="D340" s="87"/>
      <c r="E340" s="123"/>
      <c r="F340" s="126"/>
      <c r="G340" s="117"/>
    </row>
    <row r="341" spans="1:7" s="118" customFormat="1" ht="18">
      <c r="A341" s="189" t="s">
        <v>130</v>
      </c>
      <c r="B341" s="115"/>
      <c r="C341" s="196"/>
      <c r="D341" s="87"/>
      <c r="E341" s="123"/>
      <c r="F341" s="126"/>
      <c r="G341" s="117"/>
    </row>
    <row r="342" spans="1:7" s="118" customFormat="1" ht="8.25" customHeight="1">
      <c r="A342" s="115"/>
      <c r="B342" s="115"/>
      <c r="C342" s="196"/>
      <c r="D342" s="87"/>
      <c r="E342" s="123"/>
      <c r="F342" s="126"/>
      <c r="G342" s="117"/>
    </row>
    <row r="343" spans="1:7" s="118" customFormat="1" ht="9.75" customHeight="1" hidden="1">
      <c r="A343" s="197"/>
      <c r="B343" s="115"/>
      <c r="C343" s="87"/>
      <c r="D343" s="87"/>
      <c r="E343" s="87"/>
      <c r="F343" s="195"/>
      <c r="G343" s="117"/>
    </row>
    <row r="344" spans="1:7" s="118" customFormat="1" ht="12.75">
      <c r="A344" s="192" t="s">
        <v>89</v>
      </c>
      <c r="B344" s="192" t="s">
        <v>90</v>
      </c>
      <c r="C344" s="198"/>
      <c r="D344" s="121"/>
      <c r="E344" s="134"/>
      <c r="F344" s="193">
        <v>1577.59</v>
      </c>
      <c r="G344" s="117"/>
    </row>
    <row r="345" spans="1:7" s="118" customFormat="1" ht="15.75">
      <c r="A345" s="194" t="s">
        <v>135</v>
      </c>
      <c r="B345" s="115"/>
      <c r="C345" s="87"/>
      <c r="D345" s="87"/>
      <c r="E345" s="87"/>
      <c r="F345" s="195">
        <f>SUM(F344:F344)</f>
        <v>1577.59</v>
      </c>
      <c r="G345" s="117"/>
    </row>
    <row r="346" spans="1:7" s="118" customFormat="1" ht="17.25" customHeight="1">
      <c r="A346" s="194"/>
      <c r="B346" s="115"/>
      <c r="C346" s="87"/>
      <c r="D346" s="87"/>
      <c r="E346" s="87"/>
      <c r="F346" s="195"/>
      <c r="G346" s="117"/>
    </row>
    <row r="347" spans="1:6" s="136" customFormat="1" ht="18">
      <c r="A347" s="189" t="s">
        <v>138</v>
      </c>
      <c r="B347" s="145"/>
      <c r="C347" s="199"/>
      <c r="D347" s="199"/>
      <c r="E347" s="199"/>
      <c r="F347" s="200">
        <f>F338-F345</f>
        <v>-257.55999999999995</v>
      </c>
    </row>
    <row r="348" spans="1:7" s="118" customFormat="1" ht="16.5" thickBot="1">
      <c r="A348" s="194"/>
      <c r="B348" s="115"/>
      <c r="C348" s="87"/>
      <c r="D348" s="87"/>
      <c r="E348" s="87"/>
      <c r="F348" s="195"/>
      <c r="G348" s="117"/>
    </row>
    <row r="349" spans="1:7" s="118" customFormat="1" ht="4.5" customHeight="1" thickBot="1" thickTop="1">
      <c r="A349" s="201"/>
      <c r="B349" s="202"/>
      <c r="C349" s="203"/>
      <c r="D349" s="203"/>
      <c r="E349" s="203"/>
      <c r="F349" s="204"/>
      <c r="G349" s="117"/>
    </row>
    <row r="350" spans="1:7" s="118" customFormat="1" ht="30" customHeight="1">
      <c r="A350" s="194"/>
      <c r="B350" s="115"/>
      <c r="C350" s="87"/>
      <c r="D350" s="87"/>
      <c r="E350" s="87"/>
      <c r="F350" s="195"/>
      <c r="G350" s="117"/>
    </row>
    <row r="351" spans="1:7" s="188" customFormat="1" ht="26.25">
      <c r="A351" s="186" t="s">
        <v>37</v>
      </c>
      <c r="B351" s="146"/>
      <c r="C351" s="147"/>
      <c r="D351" s="147"/>
      <c r="E351" s="147"/>
      <c r="F351" s="205"/>
      <c r="G351" s="187"/>
    </row>
    <row r="352" spans="1:7" s="118" customFormat="1" ht="4.5" customHeight="1">
      <c r="A352" s="194"/>
      <c r="B352" s="115"/>
      <c r="C352" s="87"/>
      <c r="D352" s="87"/>
      <c r="E352" s="87"/>
      <c r="F352" s="195"/>
      <c r="G352" s="117"/>
    </row>
    <row r="353" spans="1:7" s="118" customFormat="1" ht="4.5" customHeight="1">
      <c r="A353" s="189"/>
      <c r="B353" s="115"/>
      <c r="C353" s="87"/>
      <c r="D353" s="87"/>
      <c r="E353" s="87"/>
      <c r="F353" s="195"/>
      <c r="G353" s="117"/>
    </row>
    <row r="354" spans="1:7" s="118" customFormat="1" ht="18">
      <c r="A354" s="189" t="s">
        <v>129</v>
      </c>
      <c r="B354" s="115"/>
      <c r="C354" s="87"/>
      <c r="D354" s="87"/>
      <c r="E354" s="123"/>
      <c r="F354" s="126"/>
      <c r="G354" s="117"/>
    </row>
    <row r="355" spans="1:7" s="118" customFormat="1" ht="8.25" customHeight="1">
      <c r="A355" s="115"/>
      <c r="B355" s="115"/>
      <c r="C355" s="87"/>
      <c r="D355" s="87"/>
      <c r="E355" s="123"/>
      <c r="F355" s="126"/>
      <c r="G355" s="117"/>
    </row>
    <row r="356" spans="1:7" s="118" customFormat="1" ht="12.75">
      <c r="A356" s="89" t="s">
        <v>215</v>
      </c>
      <c r="B356" s="89"/>
      <c r="C356" s="87"/>
      <c r="D356" s="87"/>
      <c r="E356" s="123"/>
      <c r="F356" s="171">
        <v>120</v>
      </c>
      <c r="G356" s="117"/>
    </row>
    <row r="357" spans="1:7" s="118" customFormat="1" ht="12.75">
      <c r="A357" s="89" t="s">
        <v>170</v>
      </c>
      <c r="B357" s="89"/>
      <c r="C357" s="87"/>
      <c r="D357" s="87"/>
      <c r="E357" s="123"/>
      <c r="F357" s="124">
        <v>30</v>
      </c>
      <c r="G357" s="117"/>
    </row>
    <row r="358" spans="1:6" s="118" customFormat="1" ht="12.75">
      <c r="A358" s="192" t="s">
        <v>141</v>
      </c>
      <c r="B358" s="192"/>
      <c r="C358" s="192"/>
      <c r="D358" s="192"/>
      <c r="E358" s="206"/>
      <c r="F358" s="193">
        <v>950</v>
      </c>
    </row>
    <row r="359" spans="1:7" s="118" customFormat="1" ht="15.75">
      <c r="A359" s="194" t="s">
        <v>127</v>
      </c>
      <c r="B359" s="115"/>
      <c r="C359" s="87"/>
      <c r="D359" s="87"/>
      <c r="E359" s="123"/>
      <c r="F359" s="195">
        <f>SUM(F356:F358)</f>
        <v>1100</v>
      </c>
      <c r="G359" s="117"/>
    </row>
    <row r="360" spans="1:7" s="118" customFormat="1" ht="4.5" customHeight="1">
      <c r="A360" s="194"/>
      <c r="B360" s="115"/>
      <c r="C360" s="87"/>
      <c r="D360" s="87"/>
      <c r="E360" s="87"/>
      <c r="F360" s="126"/>
      <c r="G360" s="117"/>
    </row>
    <row r="361" spans="1:7" s="118" customFormat="1" ht="17.25" customHeight="1">
      <c r="A361" s="189"/>
      <c r="B361" s="115"/>
      <c r="C361" s="87"/>
      <c r="D361" s="87"/>
      <c r="E361" s="87"/>
      <c r="F361" s="126"/>
      <c r="G361" s="117"/>
    </row>
    <row r="362" spans="1:7" s="118" customFormat="1" ht="17.25" customHeight="1">
      <c r="A362" s="189" t="s">
        <v>131</v>
      </c>
      <c r="B362" s="89"/>
      <c r="C362" s="87"/>
      <c r="D362" s="87"/>
      <c r="E362" s="87"/>
      <c r="F362" s="124"/>
      <c r="G362" s="117"/>
    </row>
    <row r="363" spans="1:7" s="118" customFormat="1" ht="9" customHeight="1">
      <c r="A363" s="89"/>
      <c r="B363" s="89"/>
      <c r="C363" s="87"/>
      <c r="D363" s="87"/>
      <c r="E363" s="87"/>
      <c r="F363" s="124"/>
      <c r="G363" s="117"/>
    </row>
    <row r="364" spans="1:7" s="118" customFormat="1" ht="12.75">
      <c r="A364" s="89" t="s">
        <v>108</v>
      </c>
      <c r="B364" s="89"/>
      <c r="C364" s="87"/>
      <c r="D364" s="87"/>
      <c r="E364" s="87"/>
      <c r="F364" s="124">
        <v>40</v>
      </c>
      <c r="G364" s="117"/>
    </row>
    <row r="365" spans="1:7" s="118" customFormat="1" ht="12.75">
      <c r="A365" s="89" t="s">
        <v>209</v>
      </c>
      <c r="B365" s="89"/>
      <c r="C365" s="87"/>
      <c r="D365" s="87"/>
      <c r="E365" s="87"/>
      <c r="F365" s="124">
        <v>1300</v>
      </c>
      <c r="G365" s="117"/>
    </row>
    <row r="366" spans="1:6" s="118" customFormat="1" ht="12.75">
      <c r="A366" s="192" t="s">
        <v>16</v>
      </c>
      <c r="B366" s="192"/>
      <c r="C366" s="192"/>
      <c r="D366" s="192"/>
      <c r="E366" s="206"/>
      <c r="F366" s="193">
        <v>760</v>
      </c>
    </row>
    <row r="367" spans="1:6" s="133" customFormat="1" ht="15.75">
      <c r="A367" s="194" t="s">
        <v>137</v>
      </c>
      <c r="B367" s="194"/>
      <c r="C367" s="207"/>
      <c r="D367" s="207"/>
      <c r="E367" s="208"/>
      <c r="F367" s="138">
        <f>SUM(F364:F366)</f>
        <v>2100</v>
      </c>
    </row>
    <row r="368" spans="1:6" s="118" customFormat="1" ht="6" customHeight="1">
      <c r="A368" s="115"/>
      <c r="B368" s="115"/>
      <c r="C368" s="89"/>
      <c r="D368" s="89"/>
      <c r="E368" s="209"/>
      <c r="F368" s="126"/>
    </row>
    <row r="369" spans="1:6" s="118" customFormat="1" ht="15" customHeight="1">
      <c r="A369" s="115"/>
      <c r="B369" s="115"/>
      <c r="C369" s="89"/>
      <c r="D369" s="89"/>
      <c r="E369" s="209"/>
      <c r="F369" s="126"/>
    </row>
    <row r="370" spans="1:6" s="136" customFormat="1" ht="16.5" customHeight="1">
      <c r="A370" s="189" t="s">
        <v>103</v>
      </c>
      <c r="B370" s="145"/>
      <c r="C370" s="199"/>
      <c r="D370" s="199"/>
      <c r="E370" s="210"/>
      <c r="F370" s="200">
        <f>F359-F367</f>
        <v>-1000</v>
      </c>
    </row>
    <row r="371" spans="1:7" s="188" customFormat="1" ht="2.25" customHeight="1" thickBot="1">
      <c r="A371" s="211"/>
      <c r="B371" s="211"/>
      <c r="C371" s="212"/>
      <c r="D371" s="212"/>
      <c r="E371" s="75"/>
      <c r="F371" s="213"/>
      <c r="G371" s="187"/>
    </row>
    <row r="372" spans="1:6" ht="3" customHeight="1" thickBot="1" thickTop="1">
      <c r="A372" s="214"/>
      <c r="B372" s="215"/>
      <c r="C372" s="203"/>
      <c r="D372" s="203"/>
      <c r="E372" s="216"/>
      <c r="F372" s="217"/>
    </row>
  </sheetData>
  <sheetProtection/>
  <mergeCells count="16">
    <mergeCell ref="A62:B62"/>
    <mergeCell ref="A34:D34"/>
    <mergeCell ref="A1:F1"/>
    <mergeCell ref="A33:D33"/>
    <mergeCell ref="A2:E2"/>
    <mergeCell ref="A30:E30"/>
    <mergeCell ref="A42:E42"/>
    <mergeCell ref="C38:E38"/>
    <mergeCell ref="B159:E159"/>
    <mergeCell ref="A41:F41"/>
    <mergeCell ref="A77:E77"/>
    <mergeCell ref="C79:E79"/>
    <mergeCell ref="B155:E155"/>
    <mergeCell ref="B157:E157"/>
    <mergeCell ref="B150:E150"/>
    <mergeCell ref="A51:B51"/>
  </mergeCells>
  <printOptions/>
  <pageMargins left="0.43" right="0.35" top="0.44" bottom="0.5905511811023623" header="0.26" footer="0.31496062992125984"/>
  <pageSetup horizontalDpi="600" verticalDpi="600" orientation="portrait" paperSize="9" r:id="rId1"/>
  <headerFooter alignWithMargins="0">
    <oddFooter>&amp;L&amp;F&amp;RStránka &amp;P</oddFooter>
  </headerFooter>
  <rowBreaks count="1" manualBreakCount="1"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Stříbro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Vodenková Ladislava</dc:creator>
  <cp:keywords/>
  <dc:description/>
  <cp:lastModifiedBy>Lukáš Novák</cp:lastModifiedBy>
  <cp:lastPrinted>2015-12-18T11:22:19Z</cp:lastPrinted>
  <dcterms:created xsi:type="dcterms:W3CDTF">2000-04-06T08:40:09Z</dcterms:created>
  <dcterms:modified xsi:type="dcterms:W3CDTF">2016-03-15T11:39:18Z</dcterms:modified>
  <cp:category/>
  <cp:version/>
  <cp:contentType/>
  <cp:contentStatus/>
</cp:coreProperties>
</file>