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65476" windowWidth="12000" windowHeight="101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'List1'!$A$1:$F$441</definedName>
  </definedNames>
  <calcPr fullCalcOnLoad="1"/>
</workbook>
</file>

<file path=xl/sharedStrings.xml><?xml version="1.0" encoding="utf-8"?>
<sst xmlns="http://schemas.openxmlformats.org/spreadsheetml/2006/main" count="346" uniqueCount="320">
  <si>
    <t xml:space="preserve">Zeď sv. Petra - podíl k dotaci </t>
  </si>
  <si>
    <t xml:space="preserve">REPREFOND  STAROSTY </t>
  </si>
  <si>
    <t xml:space="preserve">MŠ - tech. zhod. MŠ Soběslavova - internet </t>
  </si>
  <si>
    <t xml:space="preserve">Rekonstrukce ul. Plzeňská </t>
  </si>
  <si>
    <t xml:space="preserve">I. PŘÍJMY CELKEM                                    </t>
  </si>
  <si>
    <t>ÚČELOVÁ REZ. - DOTACE A FINANČNÍ DARY PRO CIZÍ SUBJEKTY</t>
  </si>
  <si>
    <t>ÚČELOVÁ REZ. -  DOTACE A FINANČNÍ DARY PRO SOCIÁLNÍ ÚČELY</t>
  </si>
  <si>
    <t>ÚČELOVÁ REZ. - PRO KRIZOVÁ OPATŘ. A MIMOŘ. UDÁLOSTI</t>
  </si>
  <si>
    <t>v ý d a j e    c e l k e m (bez rezerv - tj.běžné+kapitálové)</t>
  </si>
  <si>
    <t>SALDO: příjmů a výdajů SF</t>
  </si>
  <si>
    <r>
      <t xml:space="preserve">d) použití volných prostředků </t>
    </r>
    <r>
      <rPr>
        <sz val="8"/>
        <color indexed="8"/>
        <rFont val="Arial"/>
        <family val="2"/>
      </rPr>
      <t>(krytí výdajů,jež nejsou kryty z příjmů a ost.fondů)</t>
    </r>
  </si>
  <si>
    <r>
      <t xml:space="preserve">     </t>
    </r>
    <r>
      <rPr>
        <b/>
        <u val="single"/>
        <sz val="20"/>
        <color indexed="8"/>
        <rFont val="Arial"/>
        <family val="2"/>
      </rPr>
      <t>R O Z P O Č E T     2 0 1 7   bez fondů</t>
    </r>
  </si>
  <si>
    <t xml:space="preserve">MŠ - příspěvek od města </t>
  </si>
  <si>
    <t xml:space="preserve">MKS - příspěvek od města </t>
  </si>
  <si>
    <t xml:space="preserve">Příspěvek do Sociálního fondu </t>
  </si>
  <si>
    <t>v tis. Kč</t>
  </si>
  <si>
    <t>a) splátky půjček (další výdaje)</t>
  </si>
  <si>
    <t>položka</t>
  </si>
  <si>
    <t xml:space="preserve">- splátka půjčky náměstí </t>
  </si>
  <si>
    <t xml:space="preserve">b) půjčky, úvěry </t>
  </si>
  <si>
    <t>c) použití ost.fondů</t>
  </si>
  <si>
    <t xml:space="preserve">- použití FRBMS </t>
  </si>
  <si>
    <t>- použití sociálního fondu</t>
  </si>
  <si>
    <t>Celkem výdaje na krytí rozdílu příjmů a výdajů a na krytí financování (bez fondů a půjček)</t>
  </si>
  <si>
    <t>Celkem na krytí rozdílu příjmů a výdajů bez půjček (z volných prostředků i fondů i půjček včetně pol. 8901)</t>
  </si>
  <si>
    <t>bez fondů</t>
  </si>
  <si>
    <t xml:space="preserve">                                               </t>
  </si>
  <si>
    <t>z toho</t>
  </si>
  <si>
    <t>daňové</t>
  </si>
  <si>
    <t xml:space="preserve">nedaňové </t>
  </si>
  <si>
    <t>kapitálové</t>
  </si>
  <si>
    <t>dotace neinvestiční</t>
  </si>
  <si>
    <t>dotace investiční</t>
  </si>
  <si>
    <t xml:space="preserve">II. VÝDAJE CELKEM    </t>
  </si>
  <si>
    <t>CELKEM BĚŽNÉ VÝDAJE   A   REZERVY</t>
  </si>
  <si>
    <t xml:space="preserve">běžné </t>
  </si>
  <si>
    <t>KAPITÁLOVÉ</t>
  </si>
  <si>
    <t xml:space="preserve">III. SALDO: příjmů a výdajů </t>
  </si>
  <si>
    <t xml:space="preserve">IV. FINANCOVÁNÍ CELKEM </t>
  </si>
  <si>
    <t>b) půjčky, úvěry a použití ost.fondů</t>
  </si>
  <si>
    <t>Celkem výdaje na krytí rozdílu příjmů a výdajů a na krytí financování (krytí i z půjček)</t>
  </si>
  <si>
    <t>Následuje   podrobnější   rozpis   příjmů   a   výdajů:</t>
  </si>
  <si>
    <t>ÚZ</t>
  </si>
  <si>
    <t>ZU 1</t>
  </si>
  <si>
    <t>org. 612 - Zpracování PD k investičním akcím a opravám</t>
  </si>
  <si>
    <t>ZU 3</t>
  </si>
  <si>
    <t>ZU 4</t>
  </si>
  <si>
    <t>ZU 5</t>
  </si>
  <si>
    <t>ZU 6</t>
  </si>
  <si>
    <t>ZU 7</t>
  </si>
  <si>
    <t>ZU 8</t>
  </si>
  <si>
    <t>ZU 9</t>
  </si>
  <si>
    <t>ZU 10</t>
  </si>
  <si>
    <t>ZU 11</t>
  </si>
  <si>
    <t>ZU 12</t>
  </si>
  <si>
    <t xml:space="preserve">31 + 32  - vzdělávání                                                                                                                            </t>
  </si>
  <si>
    <t xml:space="preserve">33 kultura                                                                                                                                </t>
  </si>
  <si>
    <t>34 TV a zájmová činnost</t>
  </si>
  <si>
    <t xml:space="preserve">35 zdravotnictví                                                                                                                        </t>
  </si>
  <si>
    <t xml:space="preserve">36 komunální rozvoj                                                                                                 </t>
  </si>
  <si>
    <t xml:space="preserve">37 ochrana životního prostředí                                                                                                          </t>
  </si>
  <si>
    <t xml:space="preserve">41 sociální zabezpečení                                                                                                          </t>
  </si>
  <si>
    <t xml:space="preserve">43 sociální péče                                                                                                          </t>
  </si>
  <si>
    <t>52 civilní ochrana</t>
  </si>
  <si>
    <t xml:space="preserve">61 územní samospráva                                                                                                            </t>
  </si>
  <si>
    <t>63 finanční operace</t>
  </si>
  <si>
    <t>64 ostatní činnosti</t>
  </si>
  <si>
    <t xml:space="preserve">Finanční vypořádání minulých let </t>
  </si>
  <si>
    <t>položka 8901, 8117, 8118</t>
  </si>
  <si>
    <t>v souvislosti s DPH apod.</t>
  </si>
  <si>
    <t>P Ř Í J M Y</t>
  </si>
  <si>
    <t xml:space="preserve">1. třída - daňové                                                                                                                      </t>
  </si>
  <si>
    <t xml:space="preserve">2. třída - nedaňové                                                                                                                  </t>
  </si>
  <si>
    <t xml:space="preserve">3. třída - kapitálové                                                                                                                  </t>
  </si>
  <si>
    <t xml:space="preserve">4. třída - dotace                                                                                                                       </t>
  </si>
  <si>
    <t>p ř í j m y   c e l k e m</t>
  </si>
  <si>
    <t>V Ý D A J E</t>
  </si>
  <si>
    <t xml:space="preserve">5. třída - běžné výdaje                                                                                                      </t>
  </si>
  <si>
    <t>10 lesní hospodářství</t>
  </si>
  <si>
    <t xml:space="preserve">21 cestovní ruch                                                                                                                        </t>
  </si>
  <si>
    <t>5ks infr.tabulí - podíl (06Oprava komunikací k rekre.chatám)</t>
  </si>
  <si>
    <t>fin. dar - MAS Český les</t>
  </si>
  <si>
    <t xml:space="preserve">22 doprava                                                                                                                        </t>
  </si>
  <si>
    <t xml:space="preserve">MHD </t>
  </si>
  <si>
    <t>293x</t>
  </si>
  <si>
    <t>537x</t>
  </si>
  <si>
    <t>628x</t>
  </si>
  <si>
    <t xml:space="preserve">23 - vodní hospodářství                                                                                                            </t>
  </si>
  <si>
    <t>ZUŠ Stříbro - finanční příspěvek na mimoškolní aktivity</t>
  </si>
  <si>
    <t xml:space="preserve">SPOZ  včetně mzdových nákladů </t>
  </si>
  <si>
    <t>Městské muzeum - příspěvek od města</t>
  </si>
  <si>
    <t>290x</t>
  </si>
  <si>
    <t>NF - 0,5% z nákladů na opravy MK, věže</t>
  </si>
  <si>
    <t>DDMS - příspěvek od města</t>
  </si>
  <si>
    <t>FD - Svaz postižených civilizačními chorobami</t>
  </si>
  <si>
    <t>500x</t>
  </si>
  <si>
    <t xml:space="preserve">REPREFOND  MÍSTOSTAROSTY </t>
  </si>
  <si>
    <t>541x</t>
  </si>
  <si>
    <t>583x</t>
  </si>
  <si>
    <t>234x</t>
  </si>
  <si>
    <t>Obnova zeleně parku (Regulace populace holubů ve městě;06 Zprac.projektu veřej.zeleň)</t>
  </si>
  <si>
    <t>Obnova zeleně parku - dotace SR+EU</t>
  </si>
  <si>
    <t>Úpr. veř.prostr. pod kl.zahradami - podíl k dotaci</t>
  </si>
  <si>
    <t>Sociální dávky-rodina a děti, nezaměst.a důchodci (98072;98272)</t>
  </si>
  <si>
    <t>Sociální dávky - Příspěvek na péči</t>
  </si>
  <si>
    <t>Klub důchodců</t>
  </si>
  <si>
    <t>povodně 2013</t>
  </si>
  <si>
    <t>povodně - dotace RP + 28</t>
  </si>
  <si>
    <t>53 bezpečnost a veřejný pořádek</t>
  </si>
  <si>
    <t>529x</t>
  </si>
  <si>
    <t xml:space="preserve">55 protipožární ochrana                                                                                                          </t>
  </si>
  <si>
    <t>VD - Hasičský záchranný sbor PK</t>
  </si>
  <si>
    <t>JSDH - čerpání neinvestiční dotace (do r.13 org. 255)</t>
  </si>
  <si>
    <t>Oprava auta JSDH (13podíl k dotaci)</t>
  </si>
  <si>
    <t>Oprava auta JSDH - dotace</t>
  </si>
  <si>
    <t>Volby Kšice  - kap. 20 (207 Mú-dotace na referendum-ost.nákl.)</t>
  </si>
  <si>
    <t>Městský úřad  - kap. 16 dotace od min.dopr.výp.tech (09kont.místa;06 ŽÚ;05Evid.zeměď.podnik.)</t>
  </si>
  <si>
    <t>Městský úřad  - kap. 19 dotace na PAP (10,11sčítání lidu;refundace mezd od KÚ,volby...)</t>
  </si>
  <si>
    <t xml:space="preserve">Městský úřad  - kap. 19 - dotace centr.reg. - (11mzdy veř. spr;dotace od ÚP-VPP,absolventka-13101) </t>
  </si>
  <si>
    <t>Městský úřad  - kap. 20 - referendum</t>
  </si>
  <si>
    <t>Městský úřad  - kap. 20 - dotace - EU (12,13prezident;09volby EU,08do Parlamentu;04 senát a Zast.kraje)</t>
  </si>
  <si>
    <t>Městský úřad  - kap. 20 - dotace-volby do Změ (13parl;12PK,ZMě;04 Ev.parl.)</t>
  </si>
  <si>
    <t>Městský úřad - poskytované zálohy vlastní pokladně</t>
  </si>
  <si>
    <t xml:space="preserve">Oprava budovy úřadu čp. 62 + PD </t>
  </si>
  <si>
    <t>Konsolidace IT - předfinancování EU</t>
  </si>
  <si>
    <t>Konsolidace IT - podíl a mimoni</t>
  </si>
  <si>
    <t>Oprava čp. 63</t>
  </si>
  <si>
    <t>ZŠ Mánesova - vratka dotace na kraj</t>
  </si>
  <si>
    <t>418x</t>
  </si>
  <si>
    <t>Metropolitní síť - vratka dotace na kraj</t>
  </si>
  <si>
    <t xml:space="preserve">6. třída - kapitálové výdaje </t>
  </si>
  <si>
    <t xml:space="preserve">kapitálové výdaje </t>
  </si>
  <si>
    <t>10 - zemědělství a lesní hospodářství</t>
  </si>
  <si>
    <t>Nákup pozemků  - kap. 04 (od 2016 pod org. 210)</t>
  </si>
  <si>
    <t>Nákup pozemků od restituentů  - kap. 05</t>
  </si>
  <si>
    <t>Dělení pozemků (přesun na od. 36)</t>
  </si>
  <si>
    <t>22 doprava</t>
  </si>
  <si>
    <t>Komunikace - dopravní značení</t>
  </si>
  <si>
    <t>Bělá - finan. příspěvek na cyklostrasu</t>
  </si>
  <si>
    <t>VSOZČ - fin. dotace</t>
  </si>
  <si>
    <t>Revitalizace Brožíkova ul. (Autobusové čekárny-Milíkov,Otročín)</t>
  </si>
  <si>
    <t>Severní obchvat - PD (08Studie přeložky - sever;03 mostu na plovárně)</t>
  </si>
  <si>
    <t>401x</t>
  </si>
  <si>
    <t>Chodníky Palackého (10Opr. Mánesovy ul.;03 ZŠ Mánesova - západní strana)</t>
  </si>
  <si>
    <t>Rekonstrukce ul. Plzeňská - dotace 95% ROP</t>
  </si>
  <si>
    <t>498x</t>
  </si>
  <si>
    <t>Kostelní náměstí (03Opěr.zeď Na Příkopech-dot.EU)</t>
  </si>
  <si>
    <t>Kontejnerové státní (PD chodník Nádražní)</t>
  </si>
  <si>
    <t>525x</t>
  </si>
  <si>
    <t>Rekonstrukce II. Etapa náměstí</t>
  </si>
  <si>
    <t>535x</t>
  </si>
  <si>
    <t xml:space="preserve">Rekonstrukce náměstí </t>
  </si>
  <si>
    <t>Cyklostezka Těchlovice - dotace (13PD)</t>
  </si>
  <si>
    <t>Cyklostezka Těchlovice - podíl k dotaci, mimoni (13PD)</t>
  </si>
  <si>
    <t>543x</t>
  </si>
  <si>
    <t>Prodl.kom. včetně VO Ořechová (Lávka u Mlékárenského rybníka, vč. VO)</t>
  </si>
  <si>
    <t>Lávka mlék.rybník (Cesta u ml.ryb;Chodník mezi DPS)</t>
  </si>
  <si>
    <t>586x</t>
  </si>
  <si>
    <t xml:space="preserve">Ulice J. z Poděbrad </t>
  </si>
  <si>
    <t>Budování parkovacích míst včetně PD - Strabag</t>
  </si>
  <si>
    <t>Parkoviště ul. 28. října (Tylova ul. - chodníky)</t>
  </si>
  <si>
    <t>PD - autobus. zálivy s čekárnami u hotelu Branka (obě strany)</t>
  </si>
  <si>
    <t>Úprava návsi Těchlovice</t>
  </si>
  <si>
    <t>Úprava návsi Těchlovice - dotace PK</t>
  </si>
  <si>
    <t>Studie rekonstrukce Palackého, U Jána</t>
  </si>
  <si>
    <t>Propojení komunikací spolufinancované z ROPu - dotace EU 85%</t>
  </si>
  <si>
    <t xml:space="preserve">Těchlovice - chodník - podíl obce k dotaci kraje </t>
  </si>
  <si>
    <t>23 vodní hospodářství</t>
  </si>
  <si>
    <t>VSOZČ - fin. dotace (vodovod Otročín,kanalizace Americká atd.)</t>
  </si>
  <si>
    <t>Vodovodní a kanal. řad včetně pan. cesty U Kaple (Kanalizační přípojky, Benešova)</t>
  </si>
  <si>
    <t>Revitalizace rybníka Lhota včetně dotace (Jakoubkova ul. - kanalizační přípojky a vpusti  - PD)</t>
  </si>
  <si>
    <t>Zřízení přípojek k prodeji (Jižní předměstí;Kanalizační přípojka k čp. 17)</t>
  </si>
  <si>
    <t>Kanal. řad Májová, Třešňová (06TI Dedek;04TI Severní předměstí;05 Ořechová)</t>
  </si>
  <si>
    <t>Výstavba dešťové kanalizace Plzeňská ul., Stříbro (PD kan.příp.splaš.-Již.před.)</t>
  </si>
  <si>
    <t>33 kultura,církve a sdělovací prostředky</t>
  </si>
  <si>
    <t>34 tělovýchova a zájmová činnost</t>
  </si>
  <si>
    <t>Sportovní a dětská hřiště</t>
  </si>
  <si>
    <t>Fin.příspěvek TJ Baník - šk.hřiště (dětské hřiště;vybud. Kurtů)</t>
  </si>
  <si>
    <t>Cvičiště a plovárna včetně pořízení mobiliáře - JSDH (07Sekačka+septik)</t>
  </si>
  <si>
    <t>Odstranění vlhkosti Masar. 17</t>
  </si>
  <si>
    <t>08Povrch IN-LINE na ledové ploše; 07Nákup rolby;05 Sport.hřiště Těchlovice</t>
  </si>
  <si>
    <t>548x</t>
  </si>
  <si>
    <t>PD + Hřiště s ledovou plochou - podíl města</t>
  </si>
  <si>
    <t>Výdaje místních částí (hřiště Milíkov) - podíl k dotaci</t>
  </si>
  <si>
    <t>593x</t>
  </si>
  <si>
    <t xml:space="preserve">Víceuč.hřiště Jižní-podíl k dotaci (Oplocení dětského hřiště Gag.-Dukelská) </t>
  </si>
  <si>
    <t>Skatepark (Skatepark - podíl k dotaci;hřiště Jižní a skatepark)</t>
  </si>
  <si>
    <t>35 zdravotnictví</t>
  </si>
  <si>
    <t>D - ZZS budova</t>
  </si>
  <si>
    <t xml:space="preserve">D - Plzeňský kraj na vybudování nové ZZS </t>
  </si>
  <si>
    <t>Výtah Zdravotnického zařízení (07rekon. ZZ podíl města k dotaci)</t>
  </si>
  <si>
    <t>36 bydlení, komunální služby</t>
  </si>
  <si>
    <t>Tech. zhod. budovy PDA</t>
  </si>
  <si>
    <t>Příspěvek Stříbrskému regionu</t>
  </si>
  <si>
    <t>Dopravní a technická infrastruktura - podíl k dotaci (Hájovna Sulislav;Demolice kasáren)</t>
  </si>
  <si>
    <t>Demolice kasáren - dotace (Dopr.a tech.infrastr.; Demolice kasáren)</t>
  </si>
  <si>
    <t>Metropolitní síť - podíl k dotaci</t>
  </si>
  <si>
    <t>Metropolitní síť - dotace</t>
  </si>
  <si>
    <t>480x</t>
  </si>
  <si>
    <t>Zřízení pergoly u DPS (PD veřejné osvětlení;Sokolská PD)</t>
  </si>
  <si>
    <t>538x</t>
  </si>
  <si>
    <t>Zasíťování pozemků u stadionu včetně PD (Odkoup.veř.tech.infrast.Nerudova)</t>
  </si>
  <si>
    <t>Plynovod a přípojky čp.437,17 (Návrh rozdělení pozemků pro výstavbu rekreačních domů a chat)</t>
  </si>
  <si>
    <t>576x</t>
  </si>
  <si>
    <t>Plynofikace DDM,437,Mu (06Zabez.zař.proti požáru UK 3)</t>
  </si>
  <si>
    <t>Husova 96 - půdní vestavba . 2 bj. + PD</t>
  </si>
  <si>
    <t>Husova 96 - půdní vestavba . 2 bj. + PD - dotace</t>
  </si>
  <si>
    <t>Dělení pozemků</t>
  </si>
  <si>
    <t>Digitální povodňový plán města Stříbra</t>
  </si>
  <si>
    <t xml:space="preserve">Park včetně PD </t>
  </si>
  <si>
    <t>43 sociální péče</t>
  </si>
  <si>
    <t>Kamerový systém</t>
  </si>
  <si>
    <t>Kamerový systém - dotace PK</t>
  </si>
  <si>
    <t>205x</t>
  </si>
  <si>
    <t>JSDH - dotace kraj (dar-vybavení auta;06 oplocení; přestavba stříkačky )</t>
  </si>
  <si>
    <t>JSDH - dotace</t>
  </si>
  <si>
    <t>547x</t>
  </si>
  <si>
    <t>Protipožární odběr (PD+přestavba objektu na st.p.č. 1508)</t>
  </si>
  <si>
    <t>355x</t>
  </si>
  <si>
    <t>dodávka JSDH (Tech. zhodn. auta JSDH)</t>
  </si>
  <si>
    <t>61 územní samospráva</t>
  </si>
  <si>
    <t>455x</t>
  </si>
  <si>
    <t>Klimatizace 437 (03 Stěhování a dovyb.-čp. 437 a 63)</t>
  </si>
  <si>
    <t>Oprava budov úřadu</t>
  </si>
  <si>
    <t>Úprava půdy čp. 63 (Op.budovy úřadu čp. 62+PD)</t>
  </si>
  <si>
    <t>REZERVA  MĚSTA</t>
  </si>
  <si>
    <t>REZERVA RADY</t>
  </si>
  <si>
    <t>C E L K E M     R E Z E R V Y</t>
  </si>
  <si>
    <t>SOCIÁLNÍ FOND - 236 10</t>
  </si>
  <si>
    <t>CELKEM VÝDAJE - SOCIÁLNÍ FOND</t>
  </si>
  <si>
    <t>FRBMS - 236 15</t>
  </si>
  <si>
    <t>CELKEM VÝDAJE - FRBMS</t>
  </si>
  <si>
    <t xml:space="preserve"> SALDO: příjmů a výdajů FRBMS</t>
  </si>
  <si>
    <t>NR</t>
  </si>
  <si>
    <t xml:space="preserve">ÚČELOVÁ REZ. - OCHRANA ZVÍŘAT </t>
  </si>
  <si>
    <t>FD - Stříbrský veterán club</t>
  </si>
  <si>
    <t>FD - Divoch</t>
  </si>
  <si>
    <t>FD - Sdružení rodičů při gymnáziu a OA</t>
  </si>
  <si>
    <t xml:space="preserve">FD - Lukáš Novák </t>
  </si>
  <si>
    <t>FD - L. Žižková</t>
  </si>
  <si>
    <t xml:space="preserve">FD - Michal Sůva - Majáles 2017 </t>
  </si>
  <si>
    <t xml:space="preserve">FD - Ing. Hrábek </t>
  </si>
  <si>
    <t>FD - Jakub Kos</t>
  </si>
  <si>
    <t>FD - Rudolf Weschta</t>
  </si>
  <si>
    <t xml:space="preserve">FD - Miroslav Löbl Suchel, Martin Svoboda, Jiří Pitoňák - bunkry </t>
  </si>
  <si>
    <t xml:space="preserve">FD - Sdružení rodičů ZŠ Mánesova  </t>
  </si>
  <si>
    <t xml:space="preserve">FD - Jiránek - Fotoklub MKS </t>
  </si>
  <si>
    <t>ZU 13</t>
  </si>
  <si>
    <t>461x</t>
  </si>
  <si>
    <t>539x</t>
  </si>
  <si>
    <t>637x</t>
  </si>
  <si>
    <r>
      <t xml:space="preserve">Výdaje starosty - kap. 02 </t>
    </r>
    <r>
      <rPr>
        <sz val="8"/>
        <color indexed="8"/>
        <rFont val="Arial"/>
        <family val="2"/>
      </rPr>
      <t>(mzdy kamerový systém, propagace, reprezentace úřadu a města v kultuře, sportu, komise pro kult. a sport; VD ....)</t>
    </r>
  </si>
  <si>
    <r>
      <t xml:space="preserve">Výdaje HIO - kap. 04 </t>
    </r>
    <r>
      <rPr>
        <sz val="8"/>
        <color indexed="8"/>
        <rFont val="Arial"/>
        <family val="2"/>
      </rPr>
      <t>(hřbitov, správa byt. a nebyt. jednotek, zálohy do FO, vynětí z ZPF..)</t>
    </r>
  </si>
  <si>
    <r>
      <t xml:space="preserve">Výdaje OŽP - kap. 17 </t>
    </r>
    <r>
      <rPr>
        <sz val="8"/>
        <color indexed="8"/>
        <rFont val="Arial"/>
        <family val="2"/>
      </rPr>
      <t>(odpad, skládky, studně…)</t>
    </r>
  </si>
  <si>
    <r>
      <t xml:space="preserve">Výdaje OŽP - kap. 30 </t>
    </r>
    <r>
      <rPr>
        <sz val="8"/>
        <color indexed="8"/>
        <rFont val="Arial"/>
        <family val="2"/>
      </rPr>
      <t>(lesy, myslivost, rybářství, útulek)</t>
    </r>
  </si>
  <si>
    <r>
      <t xml:space="preserve">Výdaje HIO - kap. 32 </t>
    </r>
    <r>
      <rPr>
        <sz val="8"/>
        <color indexed="8"/>
        <rFont val="Arial"/>
        <family val="2"/>
      </rPr>
      <t>(komunikace, vpustě, oprava budov úřadu, bývalé kasárna..)</t>
    </r>
  </si>
  <si>
    <r>
      <t xml:space="preserve">Výdaje OVÚP - kap. 05 </t>
    </r>
    <r>
      <rPr>
        <sz val="8"/>
        <color indexed="8"/>
        <rFont val="Arial"/>
        <family val="2"/>
      </rPr>
      <t>(graf. inf. systém, doprava - poradenská a tech. činnost, revize ÚP, územní podklady, dělení pozemků)</t>
    </r>
  </si>
  <si>
    <t xml:space="preserve">Správa a údržba rybníků </t>
  </si>
  <si>
    <t>FD - na vejšlap - Kladruby, Kostelec, Hněvnice á 3 tis. Kč</t>
  </si>
  <si>
    <t>FD - Svaz tělesně postižených Stříbro</t>
  </si>
  <si>
    <t>ZU 14</t>
  </si>
  <si>
    <t>ZU 15a</t>
  </si>
  <si>
    <t>ZU 15b</t>
  </si>
  <si>
    <t>ZU 15c</t>
  </si>
  <si>
    <r>
      <t xml:space="preserve">org. 207x Výdaje úřadu - kap. 99 </t>
    </r>
    <r>
      <rPr>
        <sz val="8"/>
        <color indexed="8"/>
        <rFont val="Arial"/>
        <family val="2"/>
      </rPr>
      <t>(výdaje úřadu - energie, služby, údržba)</t>
    </r>
  </si>
  <si>
    <r>
      <t xml:space="preserve">org. 207x Výdaje města a úřadu - kap. 31 </t>
    </r>
    <r>
      <rPr>
        <sz val="8"/>
        <color indexed="8"/>
        <rFont val="Arial"/>
        <family val="2"/>
      </rPr>
      <t>(právní záležitosti; sociální pohřby)</t>
    </r>
  </si>
  <si>
    <r>
      <t>org. 207x Výdaje města a úřadu - kap. 33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(výdaje spojené s vozidly)</t>
    </r>
  </si>
  <si>
    <t>ZU 2</t>
  </si>
  <si>
    <t>FD - Sportovní sdružení Tachovska - sportovec roku</t>
  </si>
  <si>
    <r>
      <t xml:space="preserve">Mzdové výdaje - kap. 19 </t>
    </r>
    <r>
      <rPr>
        <sz val="8"/>
        <color indexed="8"/>
        <rFont val="Arial"/>
        <family val="2"/>
      </rPr>
      <t xml:space="preserve"> (úřad, město, PS, OS ZZ, MP  a zastup.)</t>
    </r>
  </si>
  <si>
    <r>
      <t xml:space="preserve">Výdaje města kap. 14 a pokladny </t>
    </r>
    <r>
      <rPr>
        <sz val="8"/>
        <color indexed="8"/>
        <rFont val="Arial"/>
        <family val="2"/>
      </rPr>
      <t>(výdaje města včetně DPH, org. 1 podíly k dotacím a zůstatky pokladen k 31.12.)</t>
    </r>
  </si>
  <si>
    <t>MKS - příspěvek na investice - program - podíl k dotaci</t>
  </si>
  <si>
    <r>
      <t xml:space="preserve">Výdaje krizového řízení  - kap. 15 </t>
    </r>
    <r>
      <rPr>
        <sz val="8"/>
        <color indexed="8"/>
        <rFont val="Arial"/>
        <family val="2"/>
      </rPr>
      <t>(krizové řízení a požární ochrana, bezpečnostní dobrovolník)</t>
    </r>
  </si>
  <si>
    <t xml:space="preserve">ZŠ Mánesova - příspěvek od města   </t>
  </si>
  <si>
    <t xml:space="preserve">ZŠ Gagarinova  - příspěvek od města </t>
  </si>
  <si>
    <t>ZŠ Gagarinova - příspěvek na investice - konvektomat</t>
  </si>
  <si>
    <t xml:space="preserve">MŠ - přístřešky nad pískoviště </t>
  </si>
  <si>
    <t>FD - Hospic sv. Jiří</t>
  </si>
  <si>
    <t>FD - Hospic sv. Lazara</t>
  </si>
  <si>
    <t>FD - Středisko výchovné péče Domažlice</t>
  </si>
  <si>
    <r>
      <t xml:space="preserve">c) použití volných prostředků </t>
    </r>
    <r>
      <rPr>
        <sz val="8"/>
        <color indexed="8"/>
        <rFont val="Arial"/>
        <family val="2"/>
      </rPr>
      <t xml:space="preserve">(krytí výdajů,jež nejsou kryty z příjmů a ost.fondů)  </t>
    </r>
    <r>
      <rPr>
        <i/>
        <sz val="8"/>
        <color indexed="8"/>
        <rFont val="Arial"/>
        <family val="2"/>
      </rPr>
      <t>bez fondů</t>
    </r>
  </si>
  <si>
    <r>
      <t xml:space="preserve">Závazné ukazatele č. 1 až 15 </t>
    </r>
    <r>
      <rPr>
        <b/>
        <sz val="12"/>
        <color indexed="8"/>
        <rFont val="Arial"/>
        <family val="2"/>
      </rPr>
      <t>(běžné i kapitálové výdaje)</t>
    </r>
  </si>
  <si>
    <r>
      <t xml:space="preserve">org. 207x Výdaje pečovatelské služby - kap. 18 </t>
    </r>
    <r>
      <rPr>
        <sz val="8"/>
        <color indexed="8"/>
        <rFont val="Arial"/>
        <family val="2"/>
      </rPr>
      <t>(výdaje pečovatelské služby - bez mzdových výdajů)</t>
    </r>
  </si>
  <si>
    <r>
      <t xml:space="preserve">Výdaje HIO - kap. 09 </t>
    </r>
    <r>
      <rPr>
        <sz val="8"/>
        <color indexed="8"/>
        <rFont val="Arial"/>
        <family val="2"/>
      </rPr>
      <t>(mobiliář, byty, opravy majetku, vánoční výzdoba, čistění košů, Minorit.zahrady, VO, hřiště, WC, cyklocentrum, ledová plocha, zeleň, právní služby, údržba parku, místní části ..)</t>
    </r>
  </si>
  <si>
    <r>
      <t>Org. složka Zdravotní zařízení Stříbro - kap. 27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(bez mzd. nákladů)</t>
    </r>
  </si>
  <si>
    <r>
      <t>Městská policie - kap. 34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(bez mzdových nákl., telefonů; odtah autovraků a odchyt zvířat)</t>
    </r>
  </si>
  <si>
    <r>
      <t>Výdaje za výpočetní techniku, telefony, kamery, sítě - kap. 16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(město, úřad, OS JSDH a MP)</t>
    </r>
  </si>
  <si>
    <r>
      <t>Výdaje HIO - kap. 08 (</t>
    </r>
    <r>
      <rPr>
        <sz val="8"/>
        <color indexed="8"/>
        <rFont val="Arial"/>
        <family val="2"/>
      </rPr>
      <t>dopravní značení; majetek úřadu včetně likvidace úřadu; likvidace majetku OS JSDH; likvidace majetku KD, pojištění včetně org. složek; poplatky rádio, televize)</t>
    </r>
  </si>
  <si>
    <t>ZUŠ Stříbro - příspěvek od města</t>
  </si>
  <si>
    <t>D   - Zlatíčka ze Stříbra</t>
  </si>
  <si>
    <t xml:space="preserve">D   - Český svaz chovatelů </t>
  </si>
  <si>
    <t>D   - Hornicko-historický spolek Stříbro</t>
  </si>
  <si>
    <t xml:space="preserve">D   - Spolek STROM </t>
  </si>
  <si>
    <t>D   - Dolníci města Stříbra</t>
  </si>
  <si>
    <t>D   - Asociace malých debrujárů ČR</t>
  </si>
  <si>
    <t xml:space="preserve">D   - Privilegovaný měšťanský střelecký sbor Stříbro </t>
  </si>
  <si>
    <r>
      <t xml:space="preserve">D   - Občané Lhoty u Stříbra </t>
    </r>
  </si>
  <si>
    <t xml:space="preserve">D   - TJ Baník </t>
  </si>
  <si>
    <t xml:space="preserve">D   - HC Buldoci </t>
  </si>
  <si>
    <t xml:space="preserve">D   - Zápas Stříbro </t>
  </si>
  <si>
    <t xml:space="preserve">D   - Automotoklub Stříbro </t>
  </si>
  <si>
    <t>D   - Český kynologický svaz ZKO Stříbro - 057</t>
  </si>
  <si>
    <t xml:space="preserve">D   - Ing. Miroslav Klauber </t>
  </si>
  <si>
    <t xml:space="preserve">D   - Dominik Kučeřík, Stříbro </t>
  </si>
  <si>
    <t>Právní ochrana dětí - neinvestiční účelová dotace 13011</t>
  </si>
  <si>
    <t xml:space="preserve">D   - Farní charita </t>
  </si>
  <si>
    <t>FD - Centrum pro zdravotně postižené PK</t>
  </si>
  <si>
    <t>Soc. hospitalizace, pomoc, ost. péče + záloha na drobná vydání (záchyt)</t>
  </si>
  <si>
    <t>D   - ZZS PK (LSPP = zdravotní sestra + přístroj)</t>
  </si>
  <si>
    <t>ZŠ Gagarinova  - finanční příspěvek na mimoškolní aktivity školy</t>
  </si>
  <si>
    <t xml:space="preserve">D   - kraji na dopravní obslužnost </t>
  </si>
  <si>
    <t xml:space="preserve">D   - BESIP </t>
  </si>
  <si>
    <t xml:space="preserve">MŠ - příspěvek na investice -  sporák </t>
  </si>
  <si>
    <t>CELKEM PŘÍJMY  - SOCIÁLNÍ FOND</t>
  </si>
  <si>
    <t>CELKEM PŘÍJMY  - FRBMS</t>
  </si>
  <si>
    <r>
      <t>OS JSDH - kap. 25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(provoz hasičárny, bez telefonů; cvičiště)</t>
    </r>
  </si>
  <si>
    <t>ZŠ Mánesova    - finanční příspěvek na mimoškolní aktivity školy</t>
  </si>
  <si>
    <r>
      <t xml:space="preserve">org. 207x Výdaje úřadu - kap. 20 </t>
    </r>
    <r>
      <rPr>
        <sz val="8"/>
        <color indexed="8"/>
        <rFont val="Arial"/>
        <family val="2"/>
      </rPr>
      <t>(materiál, poštovné, cestovné, výdaje spojené s volbami, výdaje nad rámec dotací na volby ...)</t>
    </r>
  </si>
  <si>
    <t>IV. FINANCOVÁNÍ CELKEM</t>
  </si>
  <si>
    <t>ROZPOČET    2 0 1 7   VČETNĚ  FONDŮ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</si>
</sst>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"/>
    <numFmt numFmtId="166" formatCode="#,##0_ ;[Red]\-#,##0\ "/>
  </numFmts>
  <fonts count="73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u val="single"/>
      <sz val="2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7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double"/>
      <sz val="16"/>
      <color indexed="8"/>
      <name val="Arial"/>
      <family val="2"/>
    </font>
    <font>
      <u val="double"/>
      <sz val="7"/>
      <color indexed="8"/>
      <name val="Arial"/>
      <family val="2"/>
    </font>
    <font>
      <b/>
      <u val="double"/>
      <sz val="10"/>
      <name val="Arial"/>
      <family val="2"/>
    </font>
    <font>
      <i/>
      <sz val="8"/>
      <color indexed="8"/>
      <name val="Arial"/>
      <family val="2"/>
    </font>
    <font>
      <u val="double"/>
      <sz val="8"/>
      <color indexed="8"/>
      <name val="Arial"/>
      <family val="2"/>
    </font>
    <font>
      <b/>
      <i/>
      <sz val="8"/>
      <name val="Arial"/>
      <family val="2"/>
    </font>
    <font>
      <b/>
      <u val="single"/>
      <sz val="36"/>
      <color indexed="8"/>
      <name val="Arial"/>
      <family val="2"/>
    </font>
    <font>
      <b/>
      <sz val="20"/>
      <color indexed="8"/>
      <name val="Arial"/>
      <family val="2"/>
    </font>
    <font>
      <b/>
      <u val="single"/>
      <sz val="20"/>
      <color indexed="8"/>
      <name val="Arial"/>
      <family val="2"/>
    </font>
    <font>
      <b/>
      <sz val="16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1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2"/>
      <color indexed="8"/>
      <name val="Arial"/>
      <family val="2"/>
    </font>
    <font>
      <b/>
      <sz val="24"/>
      <color indexed="8"/>
      <name val="Arial"/>
      <family val="2"/>
    </font>
    <font>
      <u val="single"/>
      <sz val="7"/>
      <color indexed="8"/>
      <name val="Arial"/>
      <family val="2"/>
    </font>
    <font>
      <b/>
      <sz val="13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u val="double"/>
      <sz val="8"/>
      <name val="Arial"/>
      <family val="2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/>
      <top style="double"/>
      <bottom style="double"/>
    </border>
    <border>
      <left style="mediumDashed"/>
      <right/>
      <top style="mediumDashed"/>
      <bottom style="mediumDashed"/>
    </border>
    <border>
      <left/>
      <right/>
      <top style="mediumDashed"/>
      <bottom style="mediumDashed"/>
    </border>
    <border>
      <left/>
      <right/>
      <top style="mediumDashed"/>
      <bottom style="medium"/>
    </border>
    <border>
      <left/>
      <right/>
      <top style="double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Dashed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7" borderId="0" applyNumberFormat="0" applyBorder="0" applyAlignment="0" applyProtection="0"/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7" borderId="8" applyNumberFormat="0" applyAlignment="0" applyProtection="0"/>
    <xf numFmtId="0" fontId="65" fillId="19" borderId="8" applyNumberFormat="0" applyAlignment="0" applyProtection="0"/>
    <xf numFmtId="0" fontId="66" fillId="19" borderId="9" applyNumberFormat="0" applyAlignment="0" applyProtection="0"/>
    <xf numFmtId="0" fontId="67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23" borderId="0" applyNumberFormat="0" applyBorder="0" applyAlignment="0" applyProtection="0"/>
  </cellStyleXfs>
  <cellXfs count="322">
    <xf numFmtId="0" fontId="0" fillId="0" borderId="0" xfId="0" applyAlignment="1">
      <alignment/>
    </xf>
    <xf numFmtId="0" fontId="4" fillId="2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11" fillId="24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5" fillId="24" borderId="0" xfId="0" applyNumberFormat="1" applyFont="1" applyFill="1" applyAlignment="1">
      <alignment vertical="center"/>
    </xf>
    <xf numFmtId="164" fontId="1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" fontId="5" fillId="0" borderId="11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164" fontId="11" fillId="24" borderId="13" xfId="0" applyNumberFormat="1" applyFont="1" applyFill="1" applyBorder="1" applyAlignment="1">
      <alignment vertical="center"/>
    </xf>
    <xf numFmtId="164" fontId="1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" fontId="5" fillId="0" borderId="14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1" fillId="24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1" fontId="5" fillId="0" borderId="15" xfId="0" applyNumberFormat="1" applyFont="1" applyBorder="1" applyAlignment="1">
      <alignment vertical="center"/>
    </xf>
    <xf numFmtId="0" fontId="19" fillId="2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0" fillId="24" borderId="16" xfId="0" applyFont="1" applyFill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1" fontId="22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14" fillId="24" borderId="0" xfId="0" applyNumberFormat="1" applyFont="1" applyFill="1" applyBorder="1" applyAlignment="1">
      <alignment vertical="center"/>
    </xf>
    <xf numFmtId="49" fontId="4" fillId="24" borderId="0" xfId="0" applyNumberFormat="1" applyFont="1" applyFill="1" applyBorder="1" applyAlignment="1">
      <alignment vertical="center"/>
    </xf>
    <xf numFmtId="49" fontId="20" fillId="24" borderId="16" xfId="0" applyNumberFormat="1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6" fillId="24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20" fillId="24" borderId="0" xfId="0" applyNumberFormat="1" applyFont="1" applyFill="1" applyBorder="1" applyAlignment="1">
      <alignment horizontal="justify" vertical="center"/>
    </xf>
    <xf numFmtId="49" fontId="20" fillId="24" borderId="12" xfId="0" applyNumberFormat="1" applyFont="1" applyFill="1" applyBorder="1" applyAlignment="1">
      <alignment horizontal="justify" vertical="center"/>
    </xf>
    <xf numFmtId="49" fontId="20" fillId="24" borderId="17" xfId="0" applyNumberFormat="1" applyFont="1" applyFill="1" applyBorder="1" applyAlignment="1">
      <alignment horizontal="justify" vertical="center"/>
    </xf>
    <xf numFmtId="49" fontId="24" fillId="0" borderId="10" xfId="0" applyNumberFormat="1" applyFont="1" applyFill="1" applyBorder="1" applyAlignment="1">
      <alignment vertical="center"/>
    </xf>
    <xf numFmtId="0" fontId="29" fillId="24" borderId="10" xfId="0" applyFont="1" applyFill="1" applyBorder="1" applyAlignment="1">
      <alignment vertical="center"/>
    </xf>
    <xf numFmtId="0" fontId="30" fillId="24" borderId="10" xfId="0" applyFont="1" applyFill="1" applyBorder="1" applyAlignment="1">
      <alignment vertical="center"/>
    </xf>
    <xf numFmtId="1" fontId="30" fillId="24" borderId="15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0" fontId="33" fillId="24" borderId="10" xfId="0" applyFont="1" applyFill="1" applyBorder="1" applyAlignment="1">
      <alignment vertical="center"/>
    </xf>
    <xf numFmtId="49" fontId="24" fillId="24" borderId="18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49" fontId="2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 textRotation="255"/>
    </xf>
    <xf numFmtId="0" fontId="4" fillId="24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24" borderId="10" xfId="0" applyFont="1" applyFill="1" applyBorder="1" applyAlignment="1">
      <alignment horizontal="center" vertical="center"/>
    </xf>
    <xf numFmtId="164" fontId="8" fillId="24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8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11" fillId="24" borderId="13" xfId="0" applyFont="1" applyFill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9" fillId="24" borderId="19" xfId="0" applyFont="1" applyFill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" fontId="5" fillId="0" borderId="20" xfId="0" applyNumberFormat="1" applyFont="1" applyBorder="1" applyAlignment="1">
      <alignment vertical="center"/>
    </xf>
    <xf numFmtId="164" fontId="5" fillId="24" borderId="0" xfId="0" applyNumberFormat="1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49" fontId="24" fillId="24" borderId="10" xfId="0" applyNumberFormat="1" applyFont="1" applyFill="1" applyBorder="1" applyAlignment="1">
      <alignment vertical="center"/>
    </xf>
    <xf numFmtId="49" fontId="24" fillId="24" borderId="0" xfId="0" applyNumberFormat="1" applyFont="1" applyFill="1" applyBorder="1" applyAlignment="1">
      <alignment vertical="center"/>
    </xf>
    <xf numFmtId="0" fontId="41" fillId="24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" fontId="22" fillId="0" borderId="0" xfId="0" applyNumberFormat="1" applyFont="1" applyBorder="1" applyAlignment="1">
      <alignment vertical="center"/>
    </xf>
    <xf numFmtId="0" fontId="42" fillId="24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8" fillId="2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24" borderId="16" xfId="0" applyFont="1" applyFill="1" applyBorder="1" applyAlignment="1">
      <alignment vertical="center"/>
    </xf>
    <xf numFmtId="1" fontId="5" fillId="24" borderId="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5" fillId="24" borderId="0" xfId="0" applyFont="1" applyFill="1" applyBorder="1" applyAlignment="1">
      <alignment vertical="center"/>
    </xf>
    <xf numFmtId="0" fontId="46" fillId="24" borderId="0" xfId="0" applyFont="1" applyFill="1" applyBorder="1" applyAlignment="1">
      <alignment vertical="center"/>
    </xf>
    <xf numFmtId="0" fontId="38" fillId="24" borderId="0" xfId="0" applyFont="1" applyFill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11" fillId="2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1" fontId="5" fillId="24" borderId="1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5" fillId="0" borderId="15" xfId="0" applyNumberFormat="1" applyFont="1" applyBorder="1" applyAlignment="1">
      <alignment horizontal="center" vertical="center"/>
    </xf>
    <xf numFmtId="0" fontId="4" fillId="24" borderId="0" xfId="0" applyFont="1" applyFill="1" applyBorder="1" applyAlignment="1">
      <alignment horizontal="right" vertical="center"/>
    </xf>
    <xf numFmtId="0" fontId="40" fillId="24" borderId="0" xfId="0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4" borderId="0" xfId="0" applyFont="1" applyFill="1" applyAlignment="1">
      <alignment horizontal="right" vertical="center"/>
    </xf>
    <xf numFmtId="165" fontId="5" fillId="0" borderId="12" xfId="0" applyNumberFormat="1" applyFont="1" applyBorder="1" applyAlignment="1">
      <alignment vertical="center"/>
    </xf>
    <xf numFmtId="0" fontId="8" fillId="2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24" borderId="12" xfId="0" applyFont="1" applyFill="1" applyBorder="1" applyAlignment="1">
      <alignment vertical="center"/>
    </xf>
    <xf numFmtId="0" fontId="11" fillId="24" borderId="10" xfId="0" applyFont="1" applyFill="1" applyBorder="1" applyAlignment="1">
      <alignment horizontal="left" vertical="center"/>
    </xf>
    <xf numFmtId="2" fontId="5" fillId="0" borderId="0" xfId="0" applyNumberFormat="1" applyFont="1" applyBorder="1" applyAlignment="1">
      <alignment vertical="center"/>
    </xf>
    <xf numFmtId="0" fontId="40" fillId="24" borderId="0" xfId="0" applyFont="1" applyFill="1" applyAlignment="1">
      <alignment vertical="center"/>
    </xf>
    <xf numFmtId="164" fontId="4" fillId="24" borderId="0" xfId="0" applyNumberFormat="1" applyFont="1" applyFill="1" applyAlignment="1">
      <alignment vertical="center"/>
    </xf>
    <xf numFmtId="0" fontId="47" fillId="0" borderId="10" xfId="0" applyFont="1" applyBorder="1" applyAlignment="1">
      <alignment vertical="center"/>
    </xf>
    <xf numFmtId="1" fontId="47" fillId="0" borderId="15" xfId="0" applyNumberFormat="1" applyFont="1" applyBorder="1" applyAlignment="1">
      <alignment vertical="center"/>
    </xf>
    <xf numFmtId="0" fontId="20" fillId="24" borderId="10" xfId="0" applyFont="1" applyFill="1" applyBorder="1" applyAlignment="1">
      <alignment vertical="center"/>
    </xf>
    <xf numFmtId="1" fontId="5" fillId="24" borderId="10" xfId="0" applyNumberFormat="1" applyFont="1" applyFill="1" applyBorder="1" applyAlignment="1">
      <alignment vertical="center"/>
    </xf>
    <xf numFmtId="1" fontId="11" fillId="24" borderId="10" xfId="0" applyNumberFormat="1" applyFont="1" applyFill="1" applyBorder="1" applyAlignment="1">
      <alignment vertical="center"/>
    </xf>
    <xf numFmtId="166" fontId="4" fillId="24" borderId="21" xfId="0" applyNumberFormat="1" applyFont="1" applyFill="1" applyBorder="1" applyAlignment="1">
      <alignment vertical="center"/>
    </xf>
    <xf numFmtId="166" fontId="4" fillId="24" borderId="0" xfId="0" applyNumberFormat="1" applyFont="1" applyFill="1" applyBorder="1" applyAlignment="1">
      <alignment vertical="center"/>
    </xf>
    <xf numFmtId="164" fontId="4" fillId="24" borderId="0" xfId="0" applyNumberFormat="1" applyFont="1" applyFill="1" applyBorder="1" applyAlignment="1">
      <alignment horizontal="right" vertical="center"/>
    </xf>
    <xf numFmtId="164" fontId="4" fillId="24" borderId="12" xfId="0" applyNumberFormat="1" applyFont="1" applyFill="1" applyBorder="1" applyAlignment="1">
      <alignment vertical="center"/>
    </xf>
    <xf numFmtId="164" fontId="4" fillId="24" borderId="21" xfId="0" applyNumberFormat="1" applyFont="1" applyFill="1" applyBorder="1" applyAlignment="1">
      <alignment horizontal="right" vertical="center"/>
    </xf>
    <xf numFmtId="164" fontId="4" fillId="24" borderId="0" xfId="0" applyNumberFormat="1" applyFont="1" applyFill="1" applyBorder="1" applyAlignment="1">
      <alignment vertical="center"/>
    </xf>
    <xf numFmtId="166" fontId="4" fillId="24" borderId="21" xfId="0" applyNumberFormat="1" applyFont="1" applyFill="1" applyBorder="1" applyAlignment="1">
      <alignment horizontal="right" vertical="center"/>
    </xf>
    <xf numFmtId="166" fontId="4" fillId="24" borderId="0" xfId="0" applyNumberFormat="1" applyFont="1" applyFill="1" applyBorder="1" applyAlignment="1">
      <alignment horizontal="left" vertical="center"/>
    </xf>
    <xf numFmtId="166" fontId="4" fillId="24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0" fontId="38" fillId="24" borderId="22" xfId="0" applyFont="1" applyFill="1" applyBorder="1" applyAlignment="1">
      <alignment vertical="center"/>
    </xf>
    <xf numFmtId="0" fontId="8" fillId="24" borderId="22" xfId="0" applyFont="1" applyFill="1" applyBorder="1" applyAlignment="1">
      <alignment vertical="center"/>
    </xf>
    <xf numFmtId="0" fontId="5" fillId="24" borderId="22" xfId="0" applyFont="1" applyFill="1" applyBorder="1" applyAlignment="1">
      <alignment vertical="center"/>
    </xf>
    <xf numFmtId="0" fontId="38" fillId="24" borderId="23" xfId="0" applyFont="1" applyFill="1" applyBorder="1" applyAlignment="1">
      <alignment vertical="center"/>
    </xf>
    <xf numFmtId="0" fontId="8" fillId="24" borderId="24" xfId="0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0" fontId="8" fillId="24" borderId="25" xfId="0" applyFont="1" applyFill="1" applyBorder="1" applyAlignment="1">
      <alignment vertical="center"/>
    </xf>
    <xf numFmtId="0" fontId="5" fillId="24" borderId="25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9" fillId="24" borderId="0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50" fillId="24" borderId="0" xfId="0" applyFont="1" applyFill="1" applyBorder="1" applyAlignment="1">
      <alignment vertical="center"/>
    </xf>
    <xf numFmtId="0" fontId="9" fillId="24" borderId="26" xfId="0" applyFont="1" applyFill="1" applyBorder="1" applyAlignment="1">
      <alignment vertical="center"/>
    </xf>
    <xf numFmtId="0" fontId="8" fillId="24" borderId="26" xfId="0" applyFont="1" applyFill="1" applyBorder="1" applyAlignment="1">
      <alignment vertical="center"/>
    </xf>
    <xf numFmtId="0" fontId="5" fillId="24" borderId="26" xfId="0" applyFont="1" applyFill="1" applyBorder="1" applyAlignment="1">
      <alignment vertical="center"/>
    </xf>
    <xf numFmtId="1" fontId="4" fillId="24" borderId="0" xfId="0" applyNumberFormat="1" applyFont="1" applyFill="1" applyBorder="1" applyAlignment="1">
      <alignment vertical="center"/>
    </xf>
    <xf numFmtId="1" fontId="50" fillId="24" borderId="0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center"/>
    </xf>
    <xf numFmtId="0" fontId="11" fillId="24" borderId="26" xfId="0" applyFont="1" applyFill="1" applyBorder="1" applyAlignment="1">
      <alignment vertical="center"/>
    </xf>
    <xf numFmtId="0" fontId="4" fillId="24" borderId="26" xfId="0" applyFont="1" applyFill="1" applyBorder="1" applyAlignment="1">
      <alignment vertical="center"/>
    </xf>
    <xf numFmtId="1" fontId="5" fillId="24" borderId="26" xfId="0" applyNumberFormat="1" applyFont="1" applyFill="1" applyBorder="1" applyAlignment="1">
      <alignment vertical="center"/>
    </xf>
    <xf numFmtId="49" fontId="4" fillId="24" borderId="12" xfId="0" applyNumberFormat="1" applyFont="1" applyFill="1" applyBorder="1" applyAlignment="1">
      <alignment horizontal="justify" vertical="center"/>
    </xf>
    <xf numFmtId="49" fontId="68" fillId="24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24" borderId="27" xfId="0" applyFont="1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1" fontId="4" fillId="24" borderId="27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13" fillId="24" borderId="28" xfId="0" applyNumberFormat="1" applyFont="1" applyFill="1" applyBorder="1" applyAlignment="1">
      <alignment vertical="center"/>
    </xf>
    <xf numFmtId="4" fontId="6" fillId="24" borderId="29" xfId="0" applyNumberFormat="1" applyFont="1" applyFill="1" applyBorder="1" applyAlignment="1">
      <alignment vertical="center"/>
    </xf>
    <xf numFmtId="4" fontId="15" fillId="24" borderId="29" xfId="0" applyNumberFormat="1" applyFont="1" applyFill="1" applyBorder="1" applyAlignment="1">
      <alignment vertical="center"/>
    </xf>
    <xf numFmtId="4" fontId="6" fillId="24" borderId="30" xfId="0" applyNumberFormat="1" applyFont="1" applyFill="1" applyBorder="1" applyAlignment="1">
      <alignment vertical="center"/>
    </xf>
    <xf numFmtId="4" fontId="13" fillId="24" borderId="29" xfId="0" applyNumberFormat="1" applyFont="1" applyFill="1" applyBorder="1" applyAlignment="1">
      <alignment vertical="center"/>
    </xf>
    <xf numFmtId="4" fontId="23" fillId="24" borderId="31" xfId="0" applyNumberFormat="1" applyFont="1" applyFill="1" applyBorder="1" applyAlignment="1">
      <alignment vertical="center"/>
    </xf>
    <xf numFmtId="4" fontId="27" fillId="24" borderId="29" xfId="0" applyNumberFormat="1" applyFont="1" applyFill="1" applyBorder="1" applyAlignment="1">
      <alignment vertical="center"/>
    </xf>
    <xf numFmtId="4" fontId="23" fillId="17" borderId="31" xfId="0" applyNumberFormat="1" applyFont="1" applyFill="1" applyBorder="1" applyAlignment="1">
      <alignment vertical="center"/>
    </xf>
    <xf numFmtId="4" fontId="23" fillId="24" borderId="29" xfId="0" applyNumberFormat="1" applyFont="1" applyFill="1" applyBorder="1" applyAlignment="1">
      <alignment vertical="center"/>
    </xf>
    <xf numFmtId="4" fontId="0" fillId="24" borderId="29" xfId="0" applyNumberFormat="1" applyFont="1" applyFill="1" applyBorder="1" applyAlignment="1">
      <alignment vertical="center"/>
    </xf>
    <xf numFmtId="4" fontId="31" fillId="24" borderId="28" xfId="0" applyNumberFormat="1" applyFont="1" applyFill="1" applyBorder="1" applyAlignment="1">
      <alignment vertical="center"/>
    </xf>
    <xf numFmtId="4" fontId="34" fillId="24" borderId="15" xfId="0" applyNumberFormat="1" applyFont="1" applyFill="1" applyBorder="1" applyAlignment="1">
      <alignment vertical="center"/>
    </xf>
    <xf numFmtId="4" fontId="6" fillId="24" borderId="32" xfId="0" applyNumberFormat="1" applyFont="1" applyFill="1" applyBorder="1" applyAlignment="1">
      <alignment vertical="center"/>
    </xf>
    <xf numFmtId="4" fontId="6" fillId="0" borderId="30" xfId="0" applyNumberFormat="1" applyFont="1" applyFill="1" applyBorder="1" applyAlignment="1">
      <alignment vertical="center"/>
    </xf>
    <xf numFmtId="4" fontId="35" fillId="0" borderId="0" xfId="0" applyNumberFormat="1" applyFont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10" fillId="24" borderId="10" xfId="0" applyNumberFormat="1" applyFont="1" applyFill="1" applyBorder="1" applyAlignment="1">
      <alignment horizontal="center" vertical="center" wrapText="1"/>
    </xf>
    <xf numFmtId="4" fontId="10" fillId="24" borderId="33" xfId="0" applyNumberFormat="1" applyFont="1" applyFill="1" applyBorder="1" applyAlignment="1">
      <alignment horizontal="center" vertical="center" wrapText="1"/>
    </xf>
    <xf numFmtId="4" fontId="6" fillId="24" borderId="28" xfId="0" applyNumberFormat="1" applyFont="1" applyFill="1" applyBorder="1" applyAlignment="1">
      <alignment vertical="center"/>
    </xf>
    <xf numFmtId="4" fontId="39" fillId="0" borderId="29" xfId="0" applyNumberFormat="1" applyFont="1" applyBorder="1" applyAlignment="1">
      <alignment vertical="center"/>
    </xf>
    <xf numFmtId="4" fontId="34" fillId="17" borderId="31" xfId="0" applyNumberFormat="1" applyFont="1" applyFill="1" applyBorder="1" applyAlignment="1">
      <alignment vertical="center"/>
    </xf>
    <xf numFmtId="4" fontId="8" fillId="24" borderId="29" xfId="0" applyNumberFormat="1" applyFont="1" applyFill="1" applyBorder="1" applyAlignment="1">
      <alignment vertical="center"/>
    </xf>
    <xf numFmtId="4" fontId="11" fillId="24" borderId="29" xfId="0" applyNumberFormat="1" applyFont="1" applyFill="1" applyBorder="1" applyAlignment="1">
      <alignment vertical="center"/>
    </xf>
    <xf numFmtId="4" fontId="38" fillId="24" borderId="29" xfId="0" applyNumberFormat="1" applyFont="1" applyFill="1" applyBorder="1" applyAlignment="1">
      <alignment vertical="center"/>
    </xf>
    <xf numFmtId="4" fontId="10" fillId="24" borderId="28" xfId="0" applyNumberFormat="1" applyFont="1" applyFill="1" applyBorder="1" applyAlignment="1">
      <alignment vertical="center"/>
    </xf>
    <xf numFmtId="4" fontId="27" fillId="24" borderId="28" xfId="0" applyNumberFormat="1" applyFont="1" applyFill="1" applyBorder="1" applyAlignment="1">
      <alignment vertical="center"/>
    </xf>
    <xf numFmtId="4" fontId="9" fillId="24" borderId="28" xfId="0" applyNumberFormat="1" applyFont="1" applyFill="1" applyBorder="1" applyAlignment="1">
      <alignment vertical="center"/>
    </xf>
    <xf numFmtId="4" fontId="4" fillId="24" borderId="29" xfId="0" applyNumberFormat="1" applyFont="1" applyFill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4" fontId="4" fillId="0" borderId="29" xfId="0" applyNumberFormat="1" applyFont="1" applyFill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4" fontId="8" fillId="0" borderId="29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 vertical="center"/>
    </xf>
    <xf numFmtId="4" fontId="8" fillId="24" borderId="21" xfId="0" applyNumberFormat="1" applyFont="1" applyFill="1" applyBorder="1" applyAlignment="1">
      <alignment vertical="center"/>
    </xf>
    <xf numFmtId="4" fontId="48" fillId="24" borderId="34" xfId="0" applyNumberFormat="1" applyFont="1" applyFill="1" applyBorder="1" applyAlignment="1">
      <alignment vertical="center"/>
    </xf>
    <xf numFmtId="4" fontId="8" fillId="24" borderId="35" xfId="0" applyNumberFormat="1" applyFont="1" applyFill="1" applyBorder="1" applyAlignment="1">
      <alignment vertical="center"/>
    </xf>
    <xf numFmtId="4" fontId="8" fillId="24" borderId="28" xfId="0" applyNumberFormat="1" applyFont="1" applyFill="1" applyBorder="1" applyAlignment="1">
      <alignment vertical="center"/>
    </xf>
    <xf numFmtId="4" fontId="19" fillId="0" borderId="29" xfId="0" applyNumberFormat="1" applyFont="1" applyFill="1" applyBorder="1" applyAlignment="1">
      <alignment vertical="center"/>
    </xf>
    <xf numFmtId="4" fontId="9" fillId="0" borderId="30" xfId="0" applyNumberFormat="1" applyFont="1" applyFill="1" applyBorder="1" applyAlignment="1">
      <alignment vertical="center"/>
    </xf>
    <xf numFmtId="4" fontId="13" fillId="24" borderId="36" xfId="0" applyNumberFormat="1" applyFont="1" applyFill="1" applyBorder="1" applyAlignment="1">
      <alignment vertical="center"/>
    </xf>
    <xf numFmtId="4" fontId="6" fillId="24" borderId="37" xfId="0" applyNumberFormat="1" applyFont="1" applyFill="1" applyBorder="1" applyAlignment="1">
      <alignment vertical="center"/>
    </xf>
    <xf numFmtId="4" fontId="6" fillId="24" borderId="31" xfId="0" applyNumberFormat="1" applyFont="1" applyFill="1" applyBorder="1" applyAlignment="1">
      <alignment vertical="center"/>
    </xf>
    <xf numFmtId="4" fontId="6" fillId="24" borderId="38" xfId="0" applyNumberFormat="1" applyFont="1" applyFill="1" applyBorder="1" applyAlignment="1">
      <alignment vertical="center"/>
    </xf>
    <xf numFmtId="1" fontId="5" fillId="0" borderId="39" xfId="0" applyNumberFormat="1" applyFont="1" applyBorder="1" applyAlignment="1">
      <alignment vertical="center"/>
    </xf>
    <xf numFmtId="4" fontId="6" fillId="24" borderId="40" xfId="0" applyNumberFormat="1" applyFont="1" applyFill="1" applyBorder="1" applyAlignment="1">
      <alignment vertical="center"/>
    </xf>
    <xf numFmtId="0" fontId="8" fillId="0" borderId="39" xfId="0" applyFont="1" applyBorder="1" applyAlignment="1">
      <alignment horizontal="justify" vertical="center"/>
    </xf>
    <xf numFmtId="1" fontId="5" fillId="0" borderId="39" xfId="0" applyNumberFormat="1" applyFont="1" applyFill="1" applyBorder="1" applyAlignment="1">
      <alignment vertical="center"/>
    </xf>
    <xf numFmtId="4" fontId="6" fillId="0" borderId="37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4" fontId="6" fillId="0" borderId="31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horizontal="justify" vertical="center"/>
    </xf>
    <xf numFmtId="0" fontId="8" fillId="24" borderId="41" xfId="0" applyFont="1" applyFill="1" applyBorder="1" applyAlignment="1">
      <alignment vertical="center"/>
    </xf>
    <xf numFmtId="1" fontId="5" fillId="24" borderId="39" xfId="0" applyNumberFormat="1" applyFont="1" applyFill="1" applyBorder="1" applyAlignment="1">
      <alignment vertical="center"/>
    </xf>
    <xf numFmtId="0" fontId="4" fillId="24" borderId="41" xfId="0" applyFont="1" applyFill="1" applyBorder="1" applyAlignment="1">
      <alignment vertical="center"/>
    </xf>
    <xf numFmtId="1" fontId="4" fillId="24" borderId="41" xfId="0" applyNumberFormat="1" applyFont="1" applyFill="1" applyBorder="1" applyAlignment="1">
      <alignment vertical="center"/>
    </xf>
    <xf numFmtId="0" fontId="8" fillId="0" borderId="42" xfId="0" applyFont="1" applyFill="1" applyBorder="1" applyAlignment="1">
      <alignment horizontal="justify" vertical="center"/>
    </xf>
    <xf numFmtId="4" fontId="6" fillId="0" borderId="40" xfId="0" applyNumberFormat="1" applyFont="1" applyFill="1" applyBorder="1" applyAlignment="1">
      <alignment vertical="center"/>
    </xf>
    <xf numFmtId="1" fontId="5" fillId="0" borderId="42" xfId="0" applyNumberFormat="1" applyFont="1" applyBorder="1" applyAlignment="1">
      <alignment vertical="center"/>
    </xf>
    <xf numFmtId="4" fontId="6" fillId="24" borderId="43" xfId="0" applyNumberFormat="1" applyFont="1" applyFill="1" applyBorder="1" applyAlignment="1">
      <alignment vertical="center"/>
    </xf>
    <xf numFmtId="4" fontId="6" fillId="24" borderId="44" xfId="0" applyNumberFormat="1" applyFont="1" applyFill="1" applyBorder="1" applyAlignment="1">
      <alignment vertical="center"/>
    </xf>
    <xf numFmtId="4" fontId="6" fillId="0" borderId="44" xfId="0" applyNumberFormat="1" applyFont="1" applyFill="1" applyBorder="1" applyAlignment="1">
      <alignment vertical="center"/>
    </xf>
    <xf numFmtId="4" fontId="27" fillId="24" borderId="30" xfId="0" applyNumberFormat="1" applyFont="1" applyFill="1" applyBorder="1" applyAlignment="1">
      <alignment vertical="center"/>
    </xf>
    <xf numFmtId="4" fontId="70" fillId="24" borderId="29" xfId="0" applyNumberFormat="1" applyFont="1" applyFill="1" applyBorder="1" applyAlignment="1">
      <alignment vertical="center"/>
    </xf>
    <xf numFmtId="4" fontId="71" fillId="24" borderId="28" xfId="0" applyNumberFormat="1" applyFont="1" applyFill="1" applyBorder="1" applyAlignment="1">
      <alignment vertical="center"/>
    </xf>
    <xf numFmtId="4" fontId="6" fillId="24" borderId="45" xfId="0" applyNumberFormat="1" applyFont="1" applyFill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1" fontId="5" fillId="0" borderId="46" xfId="0" applyNumberFormat="1" applyFont="1" applyBorder="1" applyAlignment="1">
      <alignment horizontal="center" vertical="center"/>
    </xf>
    <xf numFmtId="4" fontId="6" fillId="24" borderId="47" xfId="0" applyNumberFormat="1" applyFont="1" applyFill="1" applyBorder="1" applyAlignment="1">
      <alignment vertical="center"/>
    </xf>
    <xf numFmtId="1" fontId="5" fillId="0" borderId="48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11" fillId="24" borderId="49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10" fillId="0" borderId="50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vertical="center"/>
    </xf>
    <xf numFmtId="4" fontId="8" fillId="0" borderId="38" xfId="0" applyNumberFormat="1" applyFont="1" applyFill="1" applyBorder="1" applyAlignment="1">
      <alignment vertical="center"/>
    </xf>
    <xf numFmtId="4" fontId="8" fillId="0" borderId="51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/>
    </xf>
    <xf numFmtId="4" fontId="27" fillId="0" borderId="28" xfId="0" applyNumberFormat="1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 vertical="center"/>
    </xf>
    <xf numFmtId="4" fontId="6" fillId="0" borderId="52" xfId="0" applyNumberFormat="1" applyFont="1" applyFill="1" applyBorder="1" applyAlignment="1">
      <alignment vertical="center"/>
    </xf>
    <xf numFmtId="4" fontId="11" fillId="0" borderId="28" xfId="0" applyNumberFormat="1" applyFont="1" applyFill="1" applyBorder="1" applyAlignment="1">
      <alignment vertical="center"/>
    </xf>
    <xf numFmtId="4" fontId="9" fillId="0" borderId="29" xfId="0" applyNumberFormat="1" applyFont="1" applyFill="1" applyBorder="1" applyAlignment="1">
      <alignment vertical="center"/>
    </xf>
    <xf numFmtId="4" fontId="4" fillId="0" borderId="52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4" fontId="19" fillId="0" borderId="37" xfId="0" applyNumberFormat="1" applyFont="1" applyFill="1" applyBorder="1" applyAlignment="1">
      <alignment vertical="center"/>
    </xf>
    <xf numFmtId="4" fontId="11" fillId="0" borderId="29" xfId="0" applyNumberFormat="1" applyFont="1" applyFill="1" applyBorder="1" applyAlignment="1">
      <alignment vertical="center"/>
    </xf>
    <xf numFmtId="4" fontId="19" fillId="0" borderId="36" xfId="0" applyNumberFormat="1" applyFont="1" applyFill="1" applyBorder="1" applyAlignment="1">
      <alignment vertical="center"/>
    </xf>
    <xf numFmtId="4" fontId="8" fillId="0" borderId="37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justify" vertical="center"/>
    </xf>
    <xf numFmtId="0" fontId="8" fillId="0" borderId="53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8" fillId="0" borderId="54" xfId="0" applyFont="1" applyBorder="1" applyAlignment="1">
      <alignment horizontal="justify" vertical="center"/>
    </xf>
    <xf numFmtId="0" fontId="5" fillId="0" borderId="18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14" fillId="0" borderId="0" xfId="0" applyFont="1" applyFill="1" applyBorder="1" applyAlignment="1">
      <alignment horizontal="justify" vertical="center"/>
    </xf>
    <xf numFmtId="0" fontId="11" fillId="24" borderId="56" xfId="0" applyFont="1" applyFill="1" applyBorder="1" applyAlignment="1">
      <alignment horizontal="center" vertical="center"/>
    </xf>
    <xf numFmtId="0" fontId="11" fillId="24" borderId="5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7" fillId="0" borderId="58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24" borderId="59" xfId="0" applyFont="1" applyFill="1" applyBorder="1" applyAlignment="1">
      <alignment horizontal="center" vertical="center"/>
    </xf>
    <xf numFmtId="0" fontId="9" fillId="24" borderId="60" xfId="0" applyFont="1" applyFill="1" applyBorder="1" applyAlignment="1">
      <alignment horizontal="center" vertical="center"/>
    </xf>
    <xf numFmtId="49" fontId="20" fillId="17" borderId="16" xfId="0" applyNumberFormat="1" applyFont="1" applyFill="1" applyBorder="1" applyAlignment="1">
      <alignment horizontal="justify" vertical="center"/>
    </xf>
    <xf numFmtId="49" fontId="20" fillId="17" borderId="17" xfId="0" applyNumberFormat="1" applyFont="1" applyFill="1" applyBorder="1" applyAlignment="1">
      <alignment horizontal="justify" vertical="center"/>
    </xf>
    <xf numFmtId="2" fontId="20" fillId="24" borderId="61" xfId="0" applyNumberFormat="1" applyFont="1" applyFill="1" applyBorder="1" applyAlignment="1">
      <alignment horizontal="justify" vertical="center"/>
    </xf>
    <xf numFmtId="2" fontId="20" fillId="24" borderId="62" xfId="0" applyNumberFormat="1" applyFont="1" applyFill="1" applyBorder="1" applyAlignment="1">
      <alignment horizontal="justify" vertical="center"/>
    </xf>
    <xf numFmtId="2" fontId="20" fillId="24" borderId="63" xfId="0" applyNumberFormat="1" applyFont="1" applyFill="1" applyBorder="1" applyAlignment="1">
      <alignment horizontal="justify" vertical="center"/>
    </xf>
    <xf numFmtId="2" fontId="4" fillId="24" borderId="46" xfId="0" applyNumberFormat="1" applyFont="1" applyFill="1" applyBorder="1" applyAlignment="1">
      <alignment horizontal="justify" vertical="center"/>
    </xf>
    <xf numFmtId="2" fontId="4" fillId="24" borderId="64" xfId="0" applyNumberFormat="1" applyFont="1" applyFill="1" applyBorder="1" applyAlignment="1">
      <alignment horizontal="justify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9" fillId="0" borderId="65" xfId="0" applyFont="1" applyBorder="1" applyAlignment="1">
      <alignment vertical="center"/>
    </xf>
    <xf numFmtId="0" fontId="8" fillId="24" borderId="41" xfId="0" applyFont="1" applyFill="1" applyBorder="1" applyAlignment="1">
      <alignment vertical="center"/>
    </xf>
    <xf numFmtId="0" fontId="8" fillId="24" borderId="53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justify" vertical="center"/>
    </xf>
    <xf numFmtId="0" fontId="8" fillId="0" borderId="41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24" borderId="46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8" fillId="0" borderId="41" xfId="0" applyFont="1" applyBorder="1" applyAlignment="1">
      <alignment horizontal="justify" vertical="center"/>
    </xf>
    <xf numFmtId="0" fontId="8" fillId="0" borderId="66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6" xfId="0" applyFont="1" applyBorder="1" applyAlignment="1">
      <alignment horizontal="justify" vertical="center"/>
    </xf>
    <xf numFmtId="0" fontId="8" fillId="0" borderId="67" xfId="0" applyFont="1" applyBorder="1" applyAlignment="1">
      <alignment horizontal="justify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6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7.8515625" style="1" customWidth="1"/>
    <col min="2" max="2" width="53.8515625" style="119" customWidth="1"/>
    <col min="3" max="3" width="7.421875" style="2" customWidth="1"/>
    <col min="4" max="4" width="3.8515625" style="2" customWidth="1"/>
    <col min="5" max="5" width="7.8515625" style="3" customWidth="1"/>
    <col min="6" max="6" width="17.28125" style="183" customWidth="1"/>
    <col min="7" max="7" width="1.8515625" style="4" customWidth="1"/>
    <col min="8" max="9" width="9.140625" style="5" customWidth="1"/>
    <col min="10" max="10" width="10.140625" style="5" bestFit="1" customWidth="1"/>
    <col min="11" max="16384" width="9.140625" style="5" customWidth="1"/>
  </cols>
  <sheetData>
    <row r="2" spans="1:6" ht="38.25" customHeight="1" thickBot="1">
      <c r="A2" s="294" t="s">
        <v>319</v>
      </c>
      <c r="B2" s="294"/>
      <c r="C2" s="294"/>
      <c r="D2" s="294"/>
      <c r="E2" s="294"/>
      <c r="F2" s="294"/>
    </row>
    <row r="3" spans="1:6" ht="35.25" customHeight="1" thickBot="1">
      <c r="A3" s="294"/>
      <c r="B3" s="294"/>
      <c r="C3" s="294"/>
      <c r="D3" s="294"/>
      <c r="E3" s="294"/>
      <c r="F3" s="294"/>
    </row>
    <row r="4" spans="1:6" ht="21.75" customHeight="1" thickBot="1">
      <c r="A4" s="296" t="s">
        <v>15</v>
      </c>
      <c r="B4" s="296"/>
      <c r="C4" s="296"/>
      <c r="D4" s="296"/>
      <c r="E4" s="297"/>
      <c r="F4" s="266" t="s">
        <v>233</v>
      </c>
    </row>
    <row r="5" spans="1:7" ht="25.5" customHeight="1" thickBot="1" thickTop="1">
      <c r="A5" s="6" t="str">
        <f>A42</f>
        <v>I. PŘÍJMY CELKEM                                    </v>
      </c>
      <c r="B5" s="7"/>
      <c r="C5" s="8"/>
      <c r="D5" s="8"/>
      <c r="E5" s="9"/>
      <c r="F5" s="184">
        <f>SUM(F6:F10)</f>
        <v>145040.37</v>
      </c>
      <c r="G5" s="10"/>
    </row>
    <row r="6" spans="1:7" ht="14.25" customHeight="1">
      <c r="A6" s="11" t="str">
        <f>A43</f>
        <v>z toho</v>
      </c>
      <c r="B6" s="12" t="str">
        <f>B43</f>
        <v>daňové</v>
      </c>
      <c r="F6" s="185">
        <f>F43</f>
        <v>110370</v>
      </c>
      <c r="G6" s="10"/>
    </row>
    <row r="7" spans="1:6" ht="14.25" customHeight="1">
      <c r="A7" s="11"/>
      <c r="B7" s="12" t="str">
        <f>B44</f>
        <v>nedaňové </v>
      </c>
      <c r="F7" s="185">
        <f>F44+F435</f>
        <v>17398.4</v>
      </c>
    </row>
    <row r="8" spans="1:6" ht="14.25" customHeight="1">
      <c r="A8" s="11"/>
      <c r="B8" s="12" t="str">
        <f>B45</f>
        <v>kapitálové</v>
      </c>
      <c r="F8" s="185">
        <f>F45</f>
        <v>150</v>
      </c>
    </row>
    <row r="9" spans="1:6" ht="14.25" customHeight="1">
      <c r="A9" s="11"/>
      <c r="B9" s="12" t="str">
        <f>B46</f>
        <v>dotace neinvestiční</v>
      </c>
      <c r="F9" s="185">
        <f>F46+F265</f>
        <v>17121.969999999998</v>
      </c>
    </row>
    <row r="10" spans="1:6" ht="32.25" customHeight="1">
      <c r="A10" s="11"/>
      <c r="B10" s="13"/>
      <c r="F10" s="186"/>
    </row>
    <row r="11" spans="1:7" ht="26.25" customHeight="1" thickBot="1">
      <c r="A11" s="6" t="str">
        <f>A49</f>
        <v>II. VÝDAJE CELKEM    </v>
      </c>
      <c r="B11" s="7"/>
      <c r="C11" s="8"/>
      <c r="D11" s="8"/>
      <c r="E11" s="9"/>
      <c r="F11" s="184">
        <f>SUM(F12:F14)</f>
        <v>144304.63</v>
      </c>
      <c r="G11" s="10"/>
    </row>
    <row r="12" spans="1:7" ht="13.5" customHeight="1">
      <c r="A12" s="11" t="str">
        <f>A52</f>
        <v>z toho</v>
      </c>
      <c r="B12" s="12" t="str">
        <f>A50</f>
        <v>CELKEM BĚŽNÉ VÝDAJE   A   REZERVY</v>
      </c>
      <c r="E12" s="14"/>
      <c r="F12" s="185">
        <f>F50+F427+F436-760</f>
        <v>129738.63</v>
      </c>
      <c r="G12" s="10"/>
    </row>
    <row r="13" spans="1:6" ht="13.5" customHeight="1">
      <c r="A13" s="11"/>
      <c r="B13" s="12" t="str">
        <f>A61</f>
        <v>KAPITÁLOVÉ</v>
      </c>
      <c r="E13" s="15"/>
      <c r="F13" s="185">
        <f>F61+760</f>
        <v>14566</v>
      </c>
    </row>
    <row r="14" spans="1:6" ht="36" customHeight="1">
      <c r="A14" s="11"/>
      <c r="B14" s="13"/>
      <c r="E14" s="15"/>
      <c r="F14" s="186"/>
    </row>
    <row r="15" spans="1:6" ht="25.5" customHeight="1" thickBot="1">
      <c r="A15" s="16" t="str">
        <f>A63</f>
        <v>III. SALDO: příjmů a výdajů </v>
      </c>
      <c r="B15" s="17"/>
      <c r="C15" s="18"/>
      <c r="D15" s="18"/>
      <c r="E15" s="19"/>
      <c r="F15" s="245">
        <f>F5-F11</f>
        <v>735.7399999999907</v>
      </c>
    </row>
    <row r="16" spans="1:6" ht="38.25" customHeight="1" thickTop="1">
      <c r="A16" s="11"/>
      <c r="B16" s="20"/>
      <c r="E16" s="15"/>
      <c r="F16" s="188"/>
    </row>
    <row r="17" spans="1:6" ht="25.5" customHeight="1" thickBot="1">
      <c r="A17" s="21" t="s">
        <v>318</v>
      </c>
      <c r="B17" s="22"/>
      <c r="C17" s="8"/>
      <c r="D17" s="8"/>
      <c r="E17" s="23"/>
      <c r="F17" s="209">
        <f>F19+F28+F24+F22</f>
        <v>-735.7399999999907</v>
      </c>
    </row>
    <row r="18" spans="1:6" ht="15">
      <c r="A18" s="24"/>
      <c r="B18" s="25"/>
      <c r="E18" s="15"/>
      <c r="F18" s="188"/>
    </row>
    <row r="19" spans="1:6" ht="15">
      <c r="A19" s="26" t="s">
        <v>16</v>
      </c>
      <c r="B19" s="27"/>
      <c r="C19" s="28"/>
      <c r="D19" s="29" t="s">
        <v>17</v>
      </c>
      <c r="E19" s="30"/>
      <c r="F19" s="189">
        <f>SUM(F20:F21)</f>
        <v>-889.66</v>
      </c>
    </row>
    <row r="20" spans="1:6" ht="12.75">
      <c r="A20" s="177" t="s">
        <v>18</v>
      </c>
      <c r="B20" s="31"/>
      <c r="C20" s="32"/>
      <c r="D20" s="33">
        <v>8124</v>
      </c>
      <c r="E20" s="15"/>
      <c r="F20" s="246">
        <f>F70</f>
        <v>-889.66</v>
      </c>
    </row>
    <row r="21" spans="1:6" ht="12" customHeight="1">
      <c r="A21" s="35"/>
      <c r="B21" s="31"/>
      <c r="C21" s="33"/>
      <c r="D21" s="33"/>
      <c r="E21" s="15"/>
      <c r="F21" s="185"/>
    </row>
    <row r="22" spans="1:6" ht="15">
      <c r="A22" s="36" t="s">
        <v>19</v>
      </c>
      <c r="B22" s="37"/>
      <c r="C22" s="28"/>
      <c r="D22" s="28"/>
      <c r="E22" s="30"/>
      <c r="F22" s="189">
        <f>SUM(F23:F23)</f>
        <v>0</v>
      </c>
    </row>
    <row r="23" spans="1:6" ht="12" customHeight="1">
      <c r="A23" s="35"/>
      <c r="B23" s="31"/>
      <c r="C23" s="33"/>
      <c r="D23" s="33"/>
      <c r="E23" s="15"/>
      <c r="F23" s="185"/>
    </row>
    <row r="24" spans="1:6" ht="15">
      <c r="A24" s="36" t="s">
        <v>20</v>
      </c>
      <c r="B24" s="37"/>
      <c r="C24" s="28"/>
      <c r="D24" s="28"/>
      <c r="E24" s="30"/>
      <c r="F24" s="189">
        <f>SUM(F25:F27)</f>
        <v>153.91999999999985</v>
      </c>
    </row>
    <row r="25" spans="1:6" ht="12.75">
      <c r="A25" s="176" t="s">
        <v>21</v>
      </c>
      <c r="B25" s="31"/>
      <c r="C25" s="33">
        <v>23615</v>
      </c>
      <c r="D25" s="33"/>
      <c r="E25" s="15"/>
      <c r="F25" s="193">
        <f>-F439</f>
        <v>0</v>
      </c>
    </row>
    <row r="26" spans="1:6" ht="12.75">
      <c r="A26" s="176" t="s">
        <v>22</v>
      </c>
      <c r="B26" s="31"/>
      <c r="C26" s="33">
        <v>23610</v>
      </c>
      <c r="D26" s="33"/>
      <c r="E26" s="15"/>
      <c r="F26" s="193">
        <f>-F429</f>
        <v>153.91999999999985</v>
      </c>
    </row>
    <row r="27" spans="1:6" ht="12" customHeight="1">
      <c r="A27" s="40"/>
      <c r="B27" s="41"/>
      <c r="C27" s="33"/>
      <c r="D27" s="33"/>
      <c r="E27" s="15"/>
      <c r="F27" s="190"/>
    </row>
    <row r="28" spans="1:6" ht="15">
      <c r="A28" s="298" t="s">
        <v>10</v>
      </c>
      <c r="B28" s="298"/>
      <c r="C28" s="298"/>
      <c r="D28" s="298"/>
      <c r="E28" s="299"/>
      <c r="F28" s="191">
        <f>-(F15+F19)-F24-F22</f>
        <v>9.43600753089413E-12</v>
      </c>
    </row>
    <row r="29" spans="1:6" ht="24.75" customHeight="1">
      <c r="A29" s="42"/>
      <c r="B29" s="42"/>
      <c r="C29" s="42"/>
      <c r="D29" s="42"/>
      <c r="E29" s="43"/>
      <c r="F29" s="192"/>
    </row>
    <row r="30" spans="1:6" ht="15.75" customHeight="1" hidden="1">
      <c r="A30" s="300" t="s">
        <v>68</v>
      </c>
      <c r="B30" s="301"/>
      <c r="C30" s="301"/>
      <c r="D30" s="302"/>
      <c r="E30" s="44"/>
      <c r="F30" s="189">
        <f>SUM(F31)</f>
        <v>0</v>
      </c>
    </row>
    <row r="31" spans="1:6" ht="12.75" customHeight="1" hidden="1">
      <c r="A31" s="303" t="s">
        <v>69</v>
      </c>
      <c r="B31" s="303"/>
      <c r="C31" s="303"/>
      <c r="D31" s="304"/>
      <c r="E31" s="175"/>
      <c r="F31" s="193">
        <v>0</v>
      </c>
    </row>
    <row r="32" spans="1:6" ht="21" thickBot="1">
      <c r="A32" s="45" t="s">
        <v>23</v>
      </c>
      <c r="B32" s="46"/>
      <c r="C32" s="47"/>
      <c r="D32" s="47"/>
      <c r="E32" s="48"/>
      <c r="F32" s="194">
        <f>-(F63+F19+F30)</f>
        <v>2.5579538487363607E-11</v>
      </c>
    </row>
    <row r="33" spans="1:6" ht="13.5" thickBot="1">
      <c r="A33" s="49" t="s">
        <v>24</v>
      </c>
      <c r="B33" s="50"/>
      <c r="C33" s="47"/>
      <c r="D33" s="47"/>
      <c r="E33" s="48"/>
      <c r="F33" s="195">
        <f>-(F15+F22+F19+F30)</f>
        <v>153.92000000000928</v>
      </c>
    </row>
    <row r="34" spans="1:6" ht="3.75" customHeight="1" thickBot="1">
      <c r="A34" s="51"/>
      <c r="B34" s="52"/>
      <c r="C34" s="286"/>
      <c r="D34" s="286"/>
      <c r="E34" s="287"/>
      <c r="F34" s="196"/>
    </row>
    <row r="35" spans="1:7" s="58" customFormat="1" ht="27.75" customHeight="1" thickBot="1">
      <c r="A35" s="53"/>
      <c r="B35" s="54"/>
      <c r="C35" s="55"/>
      <c r="D35" s="55"/>
      <c r="E35" s="56"/>
      <c r="F35" s="197"/>
      <c r="G35" s="57"/>
    </row>
    <row r="36" spans="1:6" ht="24.75" customHeight="1" thickTop="1">
      <c r="A36" s="59"/>
      <c r="B36" s="60"/>
      <c r="C36" s="61"/>
      <c r="D36" s="61"/>
      <c r="E36" s="61"/>
      <c r="F36" s="198"/>
    </row>
    <row r="37" spans="1:6" ht="111" customHeight="1">
      <c r="A37" s="59"/>
      <c r="B37" s="60"/>
      <c r="C37" s="61"/>
      <c r="D37" s="61"/>
      <c r="E37" s="61"/>
      <c r="F37" s="198"/>
    </row>
    <row r="38" spans="1:6" ht="37.5" customHeight="1">
      <c r="A38" s="305" t="s">
        <v>11</v>
      </c>
      <c r="B38" s="306"/>
      <c r="C38" s="306"/>
      <c r="D38" s="306"/>
      <c r="E38" s="306"/>
      <c r="F38" s="306"/>
    </row>
    <row r="39" spans="1:6" ht="15.75">
      <c r="A39" s="295"/>
      <c r="B39" s="295"/>
      <c r="C39" s="295"/>
      <c r="D39" s="295"/>
      <c r="E39" s="295"/>
      <c r="F39" s="199"/>
    </row>
    <row r="40" spans="1:6" ht="10.5" customHeight="1" thickBot="1">
      <c r="A40" s="62"/>
      <c r="B40" s="63"/>
      <c r="C40" s="64"/>
      <c r="D40" s="64"/>
      <c r="E40" s="65"/>
      <c r="F40" s="200"/>
    </row>
    <row r="41" spans="1:6" ht="34.5" customHeight="1" thickBot="1">
      <c r="A41" s="289" t="s">
        <v>15</v>
      </c>
      <c r="B41" s="289"/>
      <c r="C41" s="289"/>
      <c r="D41" s="289"/>
      <c r="E41" s="290"/>
      <c r="F41" s="201" t="str">
        <f>F4</f>
        <v>NR</v>
      </c>
    </row>
    <row r="42" spans="1:6" ht="21.75" thickBot="1" thickTop="1">
      <c r="A42" s="66" t="s">
        <v>4</v>
      </c>
      <c r="B42" s="67"/>
      <c r="C42" s="8" t="s">
        <v>25</v>
      </c>
      <c r="D42" s="8"/>
      <c r="E42" s="23" t="s">
        <v>26</v>
      </c>
      <c r="F42" s="202">
        <f>SUM(F43:F47)</f>
        <v>142516.69999999998</v>
      </c>
    </row>
    <row r="43" spans="1:6" ht="14.25">
      <c r="A43" s="68" t="s">
        <v>27</v>
      </c>
      <c r="B43" s="69" t="s">
        <v>28</v>
      </c>
      <c r="C43" s="33"/>
      <c r="D43" s="33"/>
      <c r="E43" s="15"/>
      <c r="F43" s="185">
        <f>F85</f>
        <v>110370</v>
      </c>
    </row>
    <row r="44" spans="1:6" ht="14.25">
      <c r="A44" s="70"/>
      <c r="B44" s="69" t="s">
        <v>29</v>
      </c>
      <c r="C44" s="33"/>
      <c r="D44" s="33"/>
      <c r="E44" s="15"/>
      <c r="F44" s="185">
        <f>F86</f>
        <v>16298.400000000001</v>
      </c>
    </row>
    <row r="45" spans="1:6" ht="14.25">
      <c r="A45" s="70"/>
      <c r="B45" s="69" t="s">
        <v>30</v>
      </c>
      <c r="C45" s="33"/>
      <c r="D45" s="33"/>
      <c r="E45" s="15"/>
      <c r="F45" s="185">
        <f>F87</f>
        <v>150</v>
      </c>
    </row>
    <row r="46" spans="1:6" ht="14.25">
      <c r="A46" s="70"/>
      <c r="B46" s="69" t="s">
        <v>31</v>
      </c>
      <c r="C46" s="33"/>
      <c r="D46" s="33"/>
      <c r="E46" s="15"/>
      <c r="F46" s="185">
        <f>F88-F47</f>
        <v>15698.3</v>
      </c>
    </row>
    <row r="47" spans="1:6" ht="14.25">
      <c r="A47" s="70"/>
      <c r="B47" s="69" t="s">
        <v>32</v>
      </c>
      <c r="C47" s="33"/>
      <c r="D47" s="33"/>
      <c r="E47" s="15"/>
      <c r="F47" s="185">
        <v>0</v>
      </c>
    </row>
    <row r="48" spans="1:6" ht="28.5" customHeight="1">
      <c r="A48" s="70"/>
      <c r="B48" s="31"/>
      <c r="C48" s="33"/>
      <c r="D48" s="33"/>
      <c r="E48" s="15"/>
      <c r="F48" s="185"/>
    </row>
    <row r="49" spans="1:6" ht="21" thickBot="1">
      <c r="A49" s="66" t="s">
        <v>33</v>
      </c>
      <c r="B49" s="71"/>
      <c r="C49" s="8" t="s">
        <v>25</v>
      </c>
      <c r="D49" s="8"/>
      <c r="E49" s="23"/>
      <c r="F49" s="202">
        <f>SUM(F52:F62)</f>
        <v>141627.04</v>
      </c>
    </row>
    <row r="50" spans="1:6" ht="15">
      <c r="A50" s="307" t="s">
        <v>34</v>
      </c>
      <c r="B50" s="307"/>
      <c r="C50" s="33"/>
      <c r="D50" s="33"/>
      <c r="E50" s="15"/>
      <c r="F50" s="188">
        <f>SUM(F52:F60)</f>
        <v>127821.04000000001</v>
      </c>
    </row>
    <row r="51" spans="1:6" ht="15">
      <c r="A51" s="72"/>
      <c r="B51" s="73"/>
      <c r="C51" s="33"/>
      <c r="D51" s="33"/>
      <c r="E51" s="15"/>
      <c r="F51" s="188"/>
    </row>
    <row r="52" spans="1:6" ht="14.25">
      <c r="A52" s="70" t="s">
        <v>27</v>
      </c>
      <c r="B52" s="69" t="s">
        <v>35</v>
      </c>
      <c r="C52" s="33"/>
      <c r="D52" s="33"/>
      <c r="E52" s="15"/>
      <c r="F52" s="193">
        <f>F94</f>
        <v>126423.38</v>
      </c>
    </row>
    <row r="53" spans="1:6" ht="14.25">
      <c r="A53" s="72"/>
      <c r="B53" s="69"/>
      <c r="C53" s="33"/>
      <c r="D53" s="33"/>
      <c r="E53" s="15"/>
      <c r="F53" s="185"/>
    </row>
    <row r="54" spans="1:6" ht="12.75">
      <c r="A54" s="72"/>
      <c r="B54" s="74" t="str">
        <f>A410</f>
        <v>REZERVA  MĚSTA</v>
      </c>
      <c r="C54" s="33"/>
      <c r="D54" s="33"/>
      <c r="E54" s="15"/>
      <c r="F54" s="203">
        <f>F410</f>
        <v>1100.66</v>
      </c>
    </row>
    <row r="55" spans="1:6" ht="12.75">
      <c r="A55" s="72"/>
      <c r="B55" s="74" t="str">
        <f>A411</f>
        <v>REZERVA RADY</v>
      </c>
      <c r="C55" s="33"/>
      <c r="D55" s="33"/>
      <c r="E55" s="15"/>
      <c r="F55" s="203">
        <f>F411</f>
        <v>100</v>
      </c>
    </row>
    <row r="56" spans="1:6" ht="12.75">
      <c r="A56" s="72"/>
      <c r="B56" s="74" t="str">
        <f>A412</f>
        <v>ÚČELOVÁ REZ. - PRO KRIZOVÁ OPATŘ. A MIMOŘ. UDÁLOSTI</v>
      </c>
      <c r="C56" s="33"/>
      <c r="D56" s="33"/>
      <c r="E56" s="15"/>
      <c r="F56" s="203">
        <f>F412</f>
        <v>100</v>
      </c>
    </row>
    <row r="57" spans="1:6" ht="12.75">
      <c r="A57" s="72"/>
      <c r="B57" s="74" t="str">
        <f>A414</f>
        <v>ÚČELOVÁ REZ. - OCHRANA ZVÍŘAT </v>
      </c>
      <c r="C57" s="33"/>
      <c r="D57" s="33"/>
      <c r="E57" s="15"/>
      <c r="F57" s="203">
        <f>F414</f>
        <v>60</v>
      </c>
    </row>
    <row r="58" spans="1:6" ht="12.75">
      <c r="A58" s="72"/>
      <c r="B58" s="74" t="str">
        <f>A415</f>
        <v>ÚČELOVÁ REZ. -  DOTACE A FINANČNÍ DARY PRO SOCIÁLNÍ ÚČELY</v>
      </c>
      <c r="C58" s="5"/>
      <c r="D58" s="33"/>
      <c r="E58" s="15"/>
      <c r="F58" s="203">
        <f>F415</f>
        <v>37</v>
      </c>
    </row>
    <row r="59" spans="1:6" ht="12.75">
      <c r="A59" s="72"/>
      <c r="B59" s="74"/>
      <c r="C59" s="33"/>
      <c r="D59" s="33"/>
      <c r="E59" s="15"/>
      <c r="F59" s="203"/>
    </row>
    <row r="60" spans="1:6" ht="12.75">
      <c r="A60" s="72"/>
      <c r="B60" s="75"/>
      <c r="C60" s="33"/>
      <c r="D60" s="33"/>
      <c r="E60" s="15"/>
      <c r="F60" s="185"/>
    </row>
    <row r="61" spans="1:6" ht="15">
      <c r="A61" s="293" t="s">
        <v>36</v>
      </c>
      <c r="B61" s="293"/>
      <c r="C61" s="33"/>
      <c r="D61" s="33"/>
      <c r="E61" s="15"/>
      <c r="F61" s="188">
        <f>F277</f>
        <v>13806</v>
      </c>
    </row>
    <row r="62" spans="1:6" ht="45" customHeight="1">
      <c r="A62" s="70"/>
      <c r="B62" s="31"/>
      <c r="C62" s="33"/>
      <c r="D62" s="33"/>
      <c r="E62" s="15"/>
      <c r="F62" s="185"/>
    </row>
    <row r="63" spans="1:6" ht="18.75" thickBot="1">
      <c r="A63" s="76" t="s">
        <v>37</v>
      </c>
      <c r="B63" s="77"/>
      <c r="C63" s="18" t="s">
        <v>25</v>
      </c>
      <c r="D63" s="18"/>
      <c r="E63" s="19"/>
      <c r="F63" s="187">
        <f>SUM(F42-F49)</f>
        <v>889.6599999999744</v>
      </c>
    </row>
    <row r="64" spans="1:6" ht="29.25" customHeight="1" thickTop="1">
      <c r="A64" s="78"/>
      <c r="B64" s="79"/>
      <c r="C64" s="80"/>
      <c r="D64" s="80"/>
      <c r="E64" s="81"/>
      <c r="F64" s="188"/>
    </row>
    <row r="65" spans="1:6" ht="15">
      <c r="A65" s="82"/>
      <c r="B65" s="83"/>
      <c r="C65" s="33"/>
      <c r="D65" s="33"/>
      <c r="E65" s="15"/>
      <c r="F65" s="188"/>
    </row>
    <row r="66" spans="1:6" ht="18.75" thickBot="1">
      <c r="A66" s="21" t="s">
        <v>38</v>
      </c>
      <c r="B66" s="22"/>
      <c r="C66" s="8" t="s">
        <v>25</v>
      </c>
      <c r="D66" s="8"/>
      <c r="E66" s="23"/>
      <c r="F66" s="184">
        <f>F69+F77+F73</f>
        <v>-889.6599999999744</v>
      </c>
    </row>
    <row r="67" spans="1:6" ht="15">
      <c r="A67" s="84"/>
      <c r="B67" s="69"/>
      <c r="C67" s="33"/>
      <c r="D67" s="33"/>
      <c r="E67" s="15"/>
      <c r="F67" s="188"/>
    </row>
    <row r="68" spans="1:6" ht="15">
      <c r="A68" s="84"/>
      <c r="B68" s="69"/>
      <c r="C68" s="33"/>
      <c r="D68" s="33"/>
      <c r="E68" s="15"/>
      <c r="F68" s="188"/>
    </row>
    <row r="69" spans="1:6" ht="15">
      <c r="A69" s="26" t="s">
        <v>16</v>
      </c>
      <c r="B69" s="27"/>
      <c r="C69" s="28"/>
      <c r="D69" s="29" t="s">
        <v>17</v>
      </c>
      <c r="E69" s="30"/>
      <c r="F69" s="189">
        <f>SUM(F70:F72)</f>
        <v>-889.66</v>
      </c>
    </row>
    <row r="70" spans="1:6" ht="12.75">
      <c r="A70" s="177" t="s">
        <v>18</v>
      </c>
      <c r="B70" s="31"/>
      <c r="C70" s="32"/>
      <c r="D70" s="33">
        <v>8124</v>
      </c>
      <c r="E70" s="15"/>
      <c r="F70" s="246">
        <v>-889.66</v>
      </c>
    </row>
    <row r="71" spans="1:6" ht="14.25">
      <c r="A71" s="34"/>
      <c r="B71" s="31"/>
      <c r="C71" s="33"/>
      <c r="D71" s="33"/>
      <c r="E71" s="15"/>
      <c r="F71" s="185"/>
    </row>
    <row r="72" spans="1:6" ht="12.75">
      <c r="A72" s="35"/>
      <c r="B72" s="31"/>
      <c r="C72" s="33"/>
      <c r="D72" s="33"/>
      <c r="E72" s="15"/>
      <c r="F72" s="185"/>
    </row>
    <row r="73" spans="1:6" ht="15">
      <c r="A73" s="36" t="s">
        <v>39</v>
      </c>
      <c r="B73" s="37"/>
      <c r="C73" s="28"/>
      <c r="D73" s="28"/>
      <c r="E73" s="30"/>
      <c r="F73" s="189">
        <f>SUM(F74:F76)</f>
        <v>0</v>
      </c>
    </row>
    <row r="74" spans="1:6" ht="3" customHeight="1">
      <c r="A74" s="34"/>
      <c r="B74" s="38"/>
      <c r="C74" s="33"/>
      <c r="D74" s="33"/>
      <c r="E74" s="15"/>
      <c r="F74" s="185"/>
    </row>
    <row r="75" spans="1:6" ht="12.75" hidden="1">
      <c r="A75" s="35"/>
      <c r="B75" s="39"/>
      <c r="C75" s="33"/>
      <c r="D75" s="33">
        <v>8123</v>
      </c>
      <c r="E75" s="15"/>
      <c r="F75" s="185">
        <v>0</v>
      </c>
    </row>
    <row r="76" spans="1:6" ht="15.75">
      <c r="A76" s="40"/>
      <c r="B76" s="41"/>
      <c r="C76" s="33"/>
      <c r="D76" s="33"/>
      <c r="E76" s="15"/>
      <c r="F76" s="190"/>
    </row>
    <row r="77" spans="1:6" ht="15">
      <c r="A77" s="298" t="s">
        <v>280</v>
      </c>
      <c r="B77" s="298"/>
      <c r="C77" s="298"/>
      <c r="D77" s="298"/>
      <c r="E77" s="299"/>
      <c r="F77" s="204">
        <f>-(F63+F69)-F73</f>
        <v>2.5579538487363607E-11</v>
      </c>
    </row>
    <row r="78" spans="1:6" ht="21" thickBot="1">
      <c r="A78" s="85" t="s">
        <v>40</v>
      </c>
      <c r="B78" s="46"/>
      <c r="C78" s="47"/>
      <c r="D78" s="47"/>
      <c r="E78" s="48"/>
      <c r="F78" s="247">
        <f>-F63-F69</f>
        <v>2.5579538487363607E-11</v>
      </c>
    </row>
    <row r="79" spans="1:6" ht="18.75" customHeight="1" thickBot="1">
      <c r="A79" s="51"/>
      <c r="B79" s="52"/>
      <c r="C79" s="286"/>
      <c r="D79" s="286"/>
      <c r="E79" s="286"/>
      <c r="F79" s="196"/>
    </row>
    <row r="80" spans="1:6" ht="12.75">
      <c r="A80" s="86"/>
      <c r="B80" s="31"/>
      <c r="C80" s="33"/>
      <c r="D80" s="33"/>
      <c r="E80" s="33"/>
      <c r="F80" s="185"/>
    </row>
    <row r="81" spans="1:6" ht="12.75">
      <c r="A81" s="87" t="s">
        <v>41</v>
      </c>
      <c r="B81" s="88"/>
      <c r="C81" s="89"/>
      <c r="E81" s="90"/>
      <c r="F81" s="185"/>
    </row>
    <row r="82" spans="1:6" ht="62.25" customHeight="1">
      <c r="A82" s="91"/>
      <c r="B82" s="92"/>
      <c r="C82" s="89"/>
      <c r="E82" s="90"/>
      <c r="F82" s="185"/>
    </row>
    <row r="83" spans="1:7" s="95" customFormat="1" ht="28.5" customHeight="1">
      <c r="A83" s="105" t="s">
        <v>70</v>
      </c>
      <c r="B83" s="93"/>
      <c r="C83" s="68"/>
      <c r="D83" s="68"/>
      <c r="E83" s="68"/>
      <c r="F83" s="215"/>
      <c r="G83" s="94"/>
    </row>
    <row r="84" spans="1:7" s="95" customFormat="1" ht="9" customHeight="1">
      <c r="A84" s="93"/>
      <c r="B84" s="93"/>
      <c r="C84" s="68"/>
      <c r="D84" s="68"/>
      <c r="E84" s="68"/>
      <c r="F84" s="215"/>
      <c r="G84" s="94"/>
    </row>
    <row r="85" spans="1:7" s="95" customFormat="1" ht="15" customHeight="1">
      <c r="A85" s="96" t="s">
        <v>71</v>
      </c>
      <c r="B85" s="96"/>
      <c r="C85" s="162"/>
      <c r="D85" s="162"/>
      <c r="E85" s="162"/>
      <c r="F85" s="267">
        <v>110370</v>
      </c>
      <c r="G85" s="94"/>
    </row>
    <row r="86" spans="1:7" s="95" customFormat="1" ht="15" customHeight="1">
      <c r="A86" s="96" t="s">
        <v>72</v>
      </c>
      <c r="B86" s="96"/>
      <c r="C86" s="162"/>
      <c r="D86" s="162"/>
      <c r="E86" s="162"/>
      <c r="F86" s="268">
        <v>16298.400000000001</v>
      </c>
      <c r="G86" s="94"/>
    </row>
    <row r="87" spans="1:7" s="95" customFormat="1" ht="15" customHeight="1">
      <c r="A87" s="96" t="s">
        <v>73</v>
      </c>
      <c r="B87" s="96"/>
      <c r="C87" s="162"/>
      <c r="D87" s="162"/>
      <c r="E87" s="162"/>
      <c r="F87" s="268">
        <v>150</v>
      </c>
      <c r="G87" s="94"/>
    </row>
    <row r="88" spans="1:7" s="102" customFormat="1" ht="15" customHeight="1" thickBot="1">
      <c r="A88" s="180" t="s">
        <v>74</v>
      </c>
      <c r="B88" s="180"/>
      <c r="C88" s="181"/>
      <c r="D88" s="181"/>
      <c r="E88" s="182"/>
      <c r="F88" s="269">
        <v>15698.3</v>
      </c>
      <c r="G88" s="94"/>
    </row>
    <row r="89" spans="1:7" s="95" customFormat="1" ht="34.5" customHeight="1">
      <c r="A89" s="104" t="s">
        <v>75</v>
      </c>
      <c r="B89" s="93"/>
      <c r="C89" s="68"/>
      <c r="D89" s="68"/>
      <c r="E89" s="68"/>
      <c r="F89" s="206">
        <f>F88+F87+F86+F85</f>
        <v>142516.7</v>
      </c>
      <c r="G89" s="94"/>
    </row>
    <row r="90" spans="1:7" s="95" customFormat="1" ht="7.5" customHeight="1">
      <c r="A90" s="93"/>
      <c r="B90" s="93"/>
      <c r="C90" s="68"/>
      <c r="D90" s="68"/>
      <c r="E90" s="68"/>
      <c r="F90" s="205"/>
      <c r="G90" s="94"/>
    </row>
    <row r="91" spans="1:7" s="95" customFormat="1" ht="9" customHeight="1">
      <c r="A91" s="93"/>
      <c r="B91" s="93"/>
      <c r="C91" s="68"/>
      <c r="D91" s="68"/>
      <c r="E91" s="68"/>
      <c r="F91" s="205"/>
      <c r="G91" s="94"/>
    </row>
    <row r="92" spans="1:7" s="95" customFormat="1" ht="25.5" customHeight="1">
      <c r="A92" s="105" t="s">
        <v>76</v>
      </c>
      <c r="B92" s="106"/>
      <c r="C92" s="68"/>
      <c r="D92" s="68"/>
      <c r="E92" s="68"/>
      <c r="F92" s="207"/>
      <c r="G92" s="94"/>
    </row>
    <row r="93" spans="1:7" s="95" customFormat="1" ht="6" customHeight="1">
      <c r="A93" s="106"/>
      <c r="B93" s="31"/>
      <c r="C93" s="33"/>
      <c r="D93" s="33"/>
      <c r="E93" s="107"/>
      <c r="F93" s="188"/>
      <c r="G93" s="94"/>
    </row>
    <row r="94" spans="1:6" ht="21" thickBot="1">
      <c r="A94" s="66" t="s">
        <v>77</v>
      </c>
      <c r="B94" s="108"/>
      <c r="C94" s="8"/>
      <c r="D94" s="8"/>
      <c r="E94" s="9"/>
      <c r="F94" s="208">
        <f>F96+F144+F150+F153+F164+F184+F201+F209+F223+F235+F264-F98-60-70-1000</f>
        <v>126423.38</v>
      </c>
    </row>
    <row r="95" spans="1:6" ht="7.5" customHeight="1">
      <c r="A95" s="106"/>
      <c r="B95" s="109"/>
      <c r="C95" s="33"/>
      <c r="D95" s="33"/>
      <c r="E95" s="107"/>
      <c r="F95" s="185"/>
    </row>
    <row r="96" spans="1:7" ht="18.75" thickBot="1">
      <c r="A96" s="21" t="s">
        <v>281</v>
      </c>
      <c r="B96" s="67"/>
      <c r="C96" s="8"/>
      <c r="D96" s="8"/>
      <c r="E96" s="65"/>
      <c r="F96" s="209">
        <f>SUM(F97:F135)</f>
        <v>101090</v>
      </c>
      <c r="G96" s="10"/>
    </row>
    <row r="97" spans="1:7" ht="9" customHeight="1">
      <c r="A97" s="93"/>
      <c r="B97" s="110"/>
      <c r="C97" s="33"/>
      <c r="D97" s="33"/>
      <c r="E97" s="111"/>
      <c r="F97" s="242"/>
      <c r="G97" s="10"/>
    </row>
    <row r="98" spans="1:7" ht="16.5" customHeight="1">
      <c r="A98" s="235" t="s">
        <v>43</v>
      </c>
      <c r="B98" s="313" t="s">
        <v>44</v>
      </c>
      <c r="C98" s="313"/>
      <c r="D98" s="313"/>
      <c r="E98" s="314"/>
      <c r="F98" s="243">
        <v>2000</v>
      </c>
      <c r="G98" s="10"/>
    </row>
    <row r="99" spans="1:7" ht="9" customHeight="1">
      <c r="A99" s="315" t="s">
        <v>267</v>
      </c>
      <c r="B99" s="249"/>
      <c r="C99" s="250"/>
      <c r="D99" s="250"/>
      <c r="E99" s="251"/>
      <c r="F99" s="252"/>
      <c r="G99" s="10"/>
    </row>
    <row r="100" spans="1:6" ht="16.5" customHeight="1">
      <c r="A100" s="316"/>
      <c r="B100" s="291" t="s">
        <v>264</v>
      </c>
      <c r="C100" s="291"/>
      <c r="D100" s="291"/>
      <c r="E100" s="292"/>
      <c r="F100" s="225">
        <v>2200</v>
      </c>
    </row>
    <row r="101" spans="1:6" ht="23.25" customHeight="1">
      <c r="A101" s="316"/>
      <c r="B101" s="284" t="s">
        <v>282</v>
      </c>
      <c r="C101" s="284"/>
      <c r="D101" s="284"/>
      <c r="E101" s="285"/>
      <c r="F101" s="228">
        <v>423</v>
      </c>
    </row>
    <row r="102" spans="1:6" ht="24.75" customHeight="1">
      <c r="A102" s="316"/>
      <c r="B102" s="320" t="s">
        <v>317</v>
      </c>
      <c r="C102" s="320"/>
      <c r="D102" s="320"/>
      <c r="E102" s="321"/>
      <c r="F102" s="226">
        <v>1200</v>
      </c>
    </row>
    <row r="103" spans="1:6" ht="16.5" customHeight="1">
      <c r="A103" s="316"/>
      <c r="B103" s="318" t="s">
        <v>265</v>
      </c>
      <c r="C103" s="318"/>
      <c r="D103" s="318"/>
      <c r="E103" s="319"/>
      <c r="F103" s="228">
        <v>500</v>
      </c>
    </row>
    <row r="104" spans="1:6" ht="16.5" customHeight="1">
      <c r="A104" s="308"/>
      <c r="B104" s="318" t="s">
        <v>266</v>
      </c>
      <c r="C104" s="318"/>
      <c r="D104" s="318"/>
      <c r="E104" s="319"/>
      <c r="F104" s="226">
        <v>700</v>
      </c>
    </row>
    <row r="105" spans="1:6" ht="9" customHeight="1">
      <c r="A105" s="93"/>
      <c r="B105" s="110"/>
      <c r="C105" s="33"/>
      <c r="D105" s="33"/>
      <c r="E105" s="253"/>
      <c r="F105" s="248"/>
    </row>
    <row r="106" spans="1:6" ht="23.25" customHeight="1">
      <c r="A106" s="235" t="s">
        <v>45</v>
      </c>
      <c r="B106" s="317" t="s">
        <v>270</v>
      </c>
      <c r="C106" s="317"/>
      <c r="D106" s="317"/>
      <c r="E106" s="283"/>
      <c r="F106" s="243">
        <f>2000+1000+25</f>
        <v>3025</v>
      </c>
    </row>
    <row r="107" spans="1:6" ht="9" customHeight="1">
      <c r="A107" s="93"/>
      <c r="B107" s="110"/>
      <c r="C107" s="33"/>
      <c r="D107" s="33"/>
      <c r="E107" s="241"/>
      <c r="F107" s="228"/>
    </row>
    <row r="108" spans="1:6" ht="16.5" customHeight="1">
      <c r="A108" s="235" t="s">
        <v>46</v>
      </c>
      <c r="B108" s="313" t="s">
        <v>269</v>
      </c>
      <c r="C108" s="313"/>
      <c r="D108" s="313"/>
      <c r="E108" s="314"/>
      <c r="F108" s="225">
        <v>41278</v>
      </c>
    </row>
    <row r="109" spans="1:6" ht="9" customHeight="1">
      <c r="A109" s="93"/>
      <c r="B109" s="110"/>
      <c r="C109" s="33"/>
      <c r="D109" s="33"/>
      <c r="E109" s="227"/>
      <c r="F109" s="224"/>
    </row>
    <row r="110" spans="1:6" ht="23.25" customHeight="1">
      <c r="A110" s="235" t="s">
        <v>47</v>
      </c>
      <c r="B110" s="317" t="s">
        <v>287</v>
      </c>
      <c r="C110" s="317"/>
      <c r="D110" s="317"/>
      <c r="E110" s="282"/>
      <c r="F110" s="225">
        <v>1102.5</v>
      </c>
    </row>
    <row r="111" spans="1:6" ht="9" customHeight="1">
      <c r="A111" s="93"/>
      <c r="B111" s="114"/>
      <c r="C111" s="114"/>
      <c r="D111" s="114"/>
      <c r="E111" s="229"/>
      <c r="F111" s="224"/>
    </row>
    <row r="112" spans="1:6" ht="23.25" customHeight="1">
      <c r="A112" s="232" t="s">
        <v>48</v>
      </c>
      <c r="B112" s="291" t="s">
        <v>286</v>
      </c>
      <c r="C112" s="291"/>
      <c r="D112" s="291"/>
      <c r="E112" s="312"/>
      <c r="F112" s="233">
        <v>1728.5</v>
      </c>
    </row>
    <row r="113" spans="1:6" ht="9" customHeight="1">
      <c r="A113" s="115"/>
      <c r="B113" s="115"/>
      <c r="C113" s="116"/>
      <c r="D113" s="116"/>
      <c r="E113" s="230"/>
      <c r="F113" s="231"/>
    </row>
    <row r="114" spans="1:6" ht="23.25" customHeight="1">
      <c r="A114" s="232" t="s">
        <v>49</v>
      </c>
      <c r="B114" s="291" t="s">
        <v>251</v>
      </c>
      <c r="C114" s="291"/>
      <c r="D114" s="291"/>
      <c r="E114" s="292"/>
      <c r="F114" s="233">
        <f>839-10</f>
        <v>829</v>
      </c>
    </row>
    <row r="115" spans="1:6" ht="9" customHeight="1">
      <c r="A115" s="115"/>
      <c r="B115" s="113"/>
      <c r="C115" s="113"/>
      <c r="D115" s="113"/>
      <c r="E115" s="234"/>
      <c r="F115" s="231"/>
    </row>
    <row r="116" spans="1:6" ht="16.5" customHeight="1">
      <c r="A116" s="232" t="s">
        <v>50</v>
      </c>
      <c r="B116" s="291" t="s">
        <v>252</v>
      </c>
      <c r="C116" s="291"/>
      <c r="D116" s="291"/>
      <c r="E116" s="312"/>
      <c r="F116" s="233">
        <f>3013+30</f>
        <v>3043</v>
      </c>
    </row>
    <row r="117" spans="1:6" ht="9" customHeight="1">
      <c r="A117" s="115"/>
      <c r="B117" s="115"/>
      <c r="C117" s="116"/>
      <c r="D117" s="116"/>
      <c r="E117" s="230"/>
      <c r="F117" s="231"/>
    </row>
    <row r="118" spans="1:6" ht="23.25" customHeight="1">
      <c r="A118" s="232" t="s">
        <v>51</v>
      </c>
      <c r="B118" s="291" t="s">
        <v>283</v>
      </c>
      <c r="C118" s="291"/>
      <c r="D118" s="291"/>
      <c r="E118" s="292"/>
      <c r="F118" s="233">
        <f>15293+2000+200+20</f>
        <v>17513</v>
      </c>
    </row>
    <row r="119" spans="1:6" ht="9" customHeight="1">
      <c r="A119" s="115"/>
      <c r="B119" s="113"/>
      <c r="C119" s="113"/>
      <c r="D119" s="113"/>
      <c r="E119" s="234"/>
      <c r="F119" s="231"/>
    </row>
    <row r="120" spans="1:6" ht="16.5" customHeight="1">
      <c r="A120" s="232" t="s">
        <v>52</v>
      </c>
      <c r="B120" s="310" t="s">
        <v>253</v>
      </c>
      <c r="C120" s="310"/>
      <c r="D120" s="310"/>
      <c r="E120" s="311"/>
      <c r="F120" s="233">
        <v>7720</v>
      </c>
    </row>
    <row r="121" spans="1:6" ht="9" customHeight="1">
      <c r="A121" s="115"/>
      <c r="B121" s="115"/>
      <c r="C121" s="116"/>
      <c r="D121" s="116"/>
      <c r="E121" s="230"/>
      <c r="F121" s="231"/>
    </row>
    <row r="122" spans="1:6" ht="16.5" customHeight="1">
      <c r="A122" s="232" t="s">
        <v>53</v>
      </c>
      <c r="B122" s="310" t="s">
        <v>254</v>
      </c>
      <c r="C122" s="310"/>
      <c r="D122" s="310"/>
      <c r="E122" s="311"/>
      <c r="F122" s="233">
        <v>150</v>
      </c>
    </row>
    <row r="123" spans="1:6" ht="9" customHeight="1">
      <c r="A123" s="115"/>
      <c r="B123" s="115"/>
      <c r="C123" s="116"/>
      <c r="D123" s="116"/>
      <c r="E123" s="230"/>
      <c r="F123" s="231"/>
    </row>
    <row r="124" spans="1:6" ht="16.5" customHeight="1">
      <c r="A124" s="232" t="s">
        <v>54</v>
      </c>
      <c r="B124" s="310" t="s">
        <v>255</v>
      </c>
      <c r="C124" s="310"/>
      <c r="D124" s="310"/>
      <c r="E124" s="311"/>
      <c r="F124" s="233">
        <f>11278+188+700+1500</f>
        <v>13666</v>
      </c>
    </row>
    <row r="125" spans="1:6" ht="9" customHeight="1">
      <c r="A125" s="115"/>
      <c r="B125" s="115"/>
      <c r="C125" s="116"/>
      <c r="D125" s="116"/>
      <c r="E125" s="230"/>
      <c r="F125" s="231"/>
    </row>
    <row r="126" spans="1:6" ht="23.25" customHeight="1">
      <c r="A126" s="232" t="s">
        <v>247</v>
      </c>
      <c r="B126" s="291" t="s">
        <v>256</v>
      </c>
      <c r="C126" s="291"/>
      <c r="D126" s="291"/>
      <c r="E126" s="312"/>
      <c r="F126" s="233">
        <v>50</v>
      </c>
    </row>
    <row r="127" spans="1:6" ht="9" customHeight="1">
      <c r="A127" s="115"/>
      <c r="B127" s="113"/>
      <c r="C127" s="113"/>
      <c r="D127" s="113"/>
      <c r="E127" s="239"/>
      <c r="F127" s="240"/>
    </row>
    <row r="128" spans="1:6" ht="16.5" customHeight="1">
      <c r="A128" s="232" t="s">
        <v>260</v>
      </c>
      <c r="B128" s="310" t="s">
        <v>272</v>
      </c>
      <c r="C128" s="310"/>
      <c r="D128" s="310"/>
      <c r="E128" s="311"/>
      <c r="F128" s="244">
        <f>20+30</f>
        <v>50</v>
      </c>
    </row>
    <row r="129" spans="1:6" ht="9" customHeight="1">
      <c r="A129" s="115"/>
      <c r="B129" s="115"/>
      <c r="C129" s="116"/>
      <c r="D129" s="116"/>
      <c r="E129" s="230"/>
      <c r="F129" s="231"/>
    </row>
    <row r="130" spans="1:6" ht="16.5" customHeight="1">
      <c r="A130" s="235" t="s">
        <v>261</v>
      </c>
      <c r="B130" s="308" t="s">
        <v>284</v>
      </c>
      <c r="C130" s="308"/>
      <c r="D130" s="308"/>
      <c r="E130" s="309"/>
      <c r="F130" s="233">
        <v>2704</v>
      </c>
    </row>
    <row r="131" spans="1:6" ht="9" customHeight="1">
      <c r="A131" s="93"/>
      <c r="B131" s="93"/>
      <c r="C131" s="33"/>
      <c r="D131" s="33"/>
      <c r="E131" s="227"/>
      <c r="F131" s="231"/>
    </row>
    <row r="132" spans="1:6" ht="16.5" customHeight="1">
      <c r="A132" s="235" t="s">
        <v>262</v>
      </c>
      <c r="B132" s="308" t="s">
        <v>315</v>
      </c>
      <c r="C132" s="308"/>
      <c r="D132" s="308"/>
      <c r="E132" s="309"/>
      <c r="F132" s="225">
        <v>811</v>
      </c>
    </row>
    <row r="133" spans="1:6" ht="9" customHeight="1">
      <c r="A133" s="93"/>
      <c r="B133" s="93"/>
      <c r="C133" s="68"/>
      <c r="D133" s="68"/>
      <c r="E133" s="236"/>
      <c r="F133" s="224"/>
    </row>
    <row r="134" spans="1:6" ht="16.5" customHeight="1">
      <c r="A134" s="235" t="s">
        <v>263</v>
      </c>
      <c r="B134" s="308" t="s">
        <v>285</v>
      </c>
      <c r="C134" s="308"/>
      <c r="D134" s="308"/>
      <c r="E134" s="309"/>
      <c r="F134" s="225">
        <v>397</v>
      </c>
    </row>
    <row r="135" spans="1:6" ht="12.75" customHeight="1">
      <c r="A135" s="93"/>
      <c r="B135" s="93"/>
      <c r="C135" s="33"/>
      <c r="D135" s="33"/>
      <c r="E135" s="15"/>
      <c r="F135" s="185"/>
    </row>
    <row r="136" spans="1:6" ht="18.75" hidden="1" thickBot="1">
      <c r="A136" s="21" t="s">
        <v>78</v>
      </c>
      <c r="B136" s="99"/>
      <c r="C136" s="8"/>
      <c r="D136" s="8"/>
      <c r="E136" s="23"/>
      <c r="F136" s="210">
        <f>SUM(F137:F138)</f>
        <v>0</v>
      </c>
    </row>
    <row r="137" spans="2:6" ht="12.75" hidden="1">
      <c r="B137" s="1"/>
      <c r="E137" s="15"/>
      <c r="F137" s="211"/>
    </row>
    <row r="138" spans="2:6" ht="15" customHeight="1" hidden="1">
      <c r="B138" s="1"/>
      <c r="E138" s="15"/>
      <c r="F138" s="211"/>
    </row>
    <row r="139" spans="1:6" ht="18.75" hidden="1" thickBot="1">
      <c r="A139" s="21" t="s">
        <v>79</v>
      </c>
      <c r="B139" s="99"/>
      <c r="C139" s="8"/>
      <c r="D139" s="8"/>
      <c r="E139" s="23"/>
      <c r="F139" s="210">
        <f>SUM(F140:F143)</f>
        <v>0</v>
      </c>
    </row>
    <row r="140" spans="2:6" ht="6" customHeight="1" hidden="1">
      <c r="B140" s="1"/>
      <c r="E140" s="15"/>
      <c r="F140" s="211"/>
    </row>
    <row r="141" spans="1:6" ht="12.75" hidden="1">
      <c r="A141" s="1">
        <v>608</v>
      </c>
      <c r="B141" s="1" t="s">
        <v>80</v>
      </c>
      <c r="E141" s="15"/>
      <c r="F141" s="211">
        <v>0</v>
      </c>
    </row>
    <row r="142" spans="1:6" ht="12.75" hidden="1">
      <c r="A142" s="1">
        <v>150</v>
      </c>
      <c r="B142" s="1" t="s">
        <v>81</v>
      </c>
      <c r="E142" s="15"/>
      <c r="F142" s="211">
        <v>0</v>
      </c>
    </row>
    <row r="143" spans="2:6" ht="18" customHeight="1">
      <c r="B143" s="1"/>
      <c r="E143" s="15"/>
      <c r="F143" s="211"/>
    </row>
    <row r="144" spans="1:6" ht="18.75" thickBot="1">
      <c r="A144" s="21" t="s">
        <v>82</v>
      </c>
      <c r="B144" s="99"/>
      <c r="C144" s="8"/>
      <c r="D144" s="8"/>
      <c r="E144" s="23"/>
      <c r="F144" s="210">
        <f>SUM(F145:F149)</f>
        <v>2124.21</v>
      </c>
    </row>
    <row r="145" spans="1:6" ht="12.75">
      <c r="A145" s="1">
        <v>176</v>
      </c>
      <c r="B145" s="1" t="s">
        <v>311</v>
      </c>
      <c r="E145" s="15"/>
      <c r="F145" s="211">
        <v>12</v>
      </c>
    </row>
    <row r="146" spans="1:6" ht="12.75">
      <c r="A146" s="1">
        <v>276</v>
      </c>
      <c r="B146" s="1" t="s">
        <v>83</v>
      </c>
      <c r="E146" s="15"/>
      <c r="F146" s="211">
        <v>1881.69</v>
      </c>
    </row>
    <row r="147" spans="1:6" ht="12.75">
      <c r="A147" s="1">
        <v>279</v>
      </c>
      <c r="B147" s="1" t="s">
        <v>310</v>
      </c>
      <c r="E147" s="15"/>
      <c r="F147" s="211">
        <f>235-4.48</f>
        <v>230.52</v>
      </c>
    </row>
    <row r="148" spans="2:6" ht="12" customHeight="1">
      <c r="B148" s="1"/>
      <c r="E148" s="107"/>
      <c r="F148" s="211"/>
    </row>
    <row r="149" ht="3" customHeight="1">
      <c r="F149" s="212"/>
    </row>
    <row r="150" spans="1:6" ht="18.75" thickBot="1">
      <c r="A150" s="21" t="s">
        <v>87</v>
      </c>
      <c r="B150" s="99"/>
      <c r="C150" s="8"/>
      <c r="D150" s="8"/>
      <c r="E150" s="23"/>
      <c r="F150" s="210">
        <f>SUM(F151:F152)</f>
        <v>80</v>
      </c>
    </row>
    <row r="151" spans="1:6" ht="12.75">
      <c r="A151" s="1">
        <v>231</v>
      </c>
      <c r="B151" s="1" t="s">
        <v>257</v>
      </c>
      <c r="E151" s="15"/>
      <c r="F151" s="211">
        <v>80</v>
      </c>
    </row>
    <row r="152" spans="1:6" ht="12" customHeight="1">
      <c r="A152" s="70"/>
      <c r="B152" s="31"/>
      <c r="C152" s="33"/>
      <c r="D152" s="33"/>
      <c r="E152" s="15"/>
      <c r="F152" s="193"/>
    </row>
    <row r="153" spans="1:6" ht="18.75" thickBot="1">
      <c r="A153" s="21" t="s">
        <v>55</v>
      </c>
      <c r="B153" s="67"/>
      <c r="C153" s="8"/>
      <c r="D153" s="8"/>
      <c r="E153" s="120"/>
      <c r="F153" s="209">
        <f>SUM(F154:F163)</f>
        <v>9935</v>
      </c>
    </row>
    <row r="154" spans="1:7" s="58" customFormat="1" ht="12.75">
      <c r="A154" s="124">
        <v>110</v>
      </c>
      <c r="B154" s="124" t="s">
        <v>237</v>
      </c>
      <c r="C154" s="179"/>
      <c r="D154" s="179"/>
      <c r="E154" s="117"/>
      <c r="F154" s="213">
        <v>10</v>
      </c>
      <c r="G154" s="57"/>
    </row>
    <row r="155" spans="1:7" s="58" customFormat="1" ht="12.75">
      <c r="A155" s="124">
        <v>134</v>
      </c>
      <c r="B155" s="124" t="s">
        <v>245</v>
      </c>
      <c r="C155" s="179"/>
      <c r="D155" s="179"/>
      <c r="E155" s="117"/>
      <c r="F155" s="213">
        <v>5</v>
      </c>
      <c r="G155" s="57"/>
    </row>
    <row r="156" spans="1:6" ht="12.75">
      <c r="A156" s="1">
        <v>305</v>
      </c>
      <c r="B156" s="1" t="s">
        <v>88</v>
      </c>
      <c r="E156" s="15"/>
      <c r="F156" s="211">
        <v>45</v>
      </c>
    </row>
    <row r="157" spans="1:6" ht="12.75">
      <c r="A157" s="1">
        <v>306</v>
      </c>
      <c r="B157" s="1" t="s">
        <v>288</v>
      </c>
      <c r="E157" s="15"/>
      <c r="F157" s="211">
        <v>460</v>
      </c>
    </row>
    <row r="158" spans="1:6" ht="12.75">
      <c r="A158" s="1">
        <v>310</v>
      </c>
      <c r="B158" s="1" t="s">
        <v>12</v>
      </c>
      <c r="E158" s="15"/>
      <c r="F158" s="211">
        <v>2298</v>
      </c>
    </row>
    <row r="159" spans="1:6" ht="12.75">
      <c r="A159" s="1">
        <v>311</v>
      </c>
      <c r="B159" s="1" t="s">
        <v>273</v>
      </c>
      <c r="E159" s="15"/>
      <c r="F159" s="211">
        <v>3517</v>
      </c>
    </row>
    <row r="160" spans="1:6" ht="12.75">
      <c r="A160" s="1">
        <v>312</v>
      </c>
      <c r="B160" s="1" t="s">
        <v>274</v>
      </c>
      <c r="E160" s="15"/>
      <c r="F160" s="211">
        <v>3540</v>
      </c>
    </row>
    <row r="161" spans="1:6" ht="12.75">
      <c r="A161" s="1">
        <v>316</v>
      </c>
      <c r="B161" s="1" t="s">
        <v>309</v>
      </c>
      <c r="E161" s="15"/>
      <c r="F161" s="211">
        <v>30</v>
      </c>
    </row>
    <row r="162" spans="1:6" ht="12.75">
      <c r="A162" s="1">
        <v>317</v>
      </c>
      <c r="B162" s="1" t="s">
        <v>316</v>
      </c>
      <c r="E162" s="15"/>
      <c r="F162" s="211">
        <v>30</v>
      </c>
    </row>
    <row r="163" spans="5:6" ht="12" customHeight="1">
      <c r="E163" s="15"/>
      <c r="F163" s="193"/>
    </row>
    <row r="164" spans="1:6" ht="18.75" thickBot="1">
      <c r="A164" s="21" t="s">
        <v>56</v>
      </c>
      <c r="B164" s="108"/>
      <c r="C164" s="8"/>
      <c r="D164" s="8"/>
      <c r="E164" s="120"/>
      <c r="F164" s="209">
        <f>SUM(F165:F183)</f>
        <v>9408</v>
      </c>
    </row>
    <row r="165" spans="1:7" s="58" customFormat="1" ht="12.75">
      <c r="A165" s="178">
        <v>111</v>
      </c>
      <c r="B165" s="178" t="s">
        <v>289</v>
      </c>
      <c r="C165" s="116"/>
      <c r="D165" s="116"/>
      <c r="E165" s="117"/>
      <c r="F165" s="213">
        <v>25</v>
      </c>
      <c r="G165" s="57"/>
    </row>
    <row r="166" spans="1:7" s="58" customFormat="1" ht="12.75">
      <c r="A166" s="178">
        <v>113</v>
      </c>
      <c r="B166" s="178" t="s">
        <v>236</v>
      </c>
      <c r="C166" s="116"/>
      <c r="D166" s="116"/>
      <c r="E166" s="117"/>
      <c r="F166" s="213">
        <v>10</v>
      </c>
      <c r="G166" s="57"/>
    </row>
    <row r="167" spans="1:7" s="58" customFormat="1" ht="12.75">
      <c r="A167" s="178">
        <v>114</v>
      </c>
      <c r="B167" s="178" t="s">
        <v>290</v>
      </c>
      <c r="C167" s="116"/>
      <c r="D167" s="116"/>
      <c r="E167" s="117"/>
      <c r="F167" s="213">
        <v>20</v>
      </c>
      <c r="G167" s="57"/>
    </row>
    <row r="168" spans="1:7" s="58" customFormat="1" ht="12.75">
      <c r="A168" s="178">
        <v>115</v>
      </c>
      <c r="B168" s="178" t="s">
        <v>291</v>
      </c>
      <c r="C168" s="116"/>
      <c r="D168" s="116"/>
      <c r="E168" s="117"/>
      <c r="F168" s="213">
        <v>25</v>
      </c>
      <c r="G168" s="57"/>
    </row>
    <row r="169" spans="1:7" s="58" customFormat="1" ht="12.75">
      <c r="A169" s="178">
        <v>117</v>
      </c>
      <c r="B169" s="178" t="s">
        <v>292</v>
      </c>
      <c r="C169" s="116"/>
      <c r="D169" s="116"/>
      <c r="E169" s="117"/>
      <c r="F169" s="213">
        <v>20</v>
      </c>
      <c r="G169" s="57"/>
    </row>
    <row r="170" spans="1:7" s="58" customFormat="1" ht="12.75">
      <c r="A170" s="178">
        <v>119</v>
      </c>
      <c r="B170" s="178" t="s">
        <v>235</v>
      </c>
      <c r="C170" s="116"/>
      <c r="D170" s="116"/>
      <c r="E170" s="117"/>
      <c r="F170" s="213">
        <v>5</v>
      </c>
      <c r="G170" s="57"/>
    </row>
    <row r="171" spans="1:7" s="58" customFormat="1" ht="12.75">
      <c r="A171" s="178">
        <v>123</v>
      </c>
      <c r="B171" s="178" t="s">
        <v>293</v>
      </c>
      <c r="C171" s="116"/>
      <c r="D171" s="116"/>
      <c r="E171" s="117"/>
      <c r="F171" s="213">
        <v>10</v>
      </c>
      <c r="G171" s="57"/>
    </row>
    <row r="172" spans="1:7" s="58" customFormat="1" ht="12.75">
      <c r="A172" s="178">
        <v>126</v>
      </c>
      <c r="B172" s="178" t="s">
        <v>294</v>
      </c>
      <c r="C172" s="116"/>
      <c r="D172" s="116"/>
      <c r="E172" s="117"/>
      <c r="F172" s="213">
        <v>15</v>
      </c>
      <c r="G172" s="57"/>
    </row>
    <row r="173" spans="1:7" s="58" customFormat="1" ht="13.5" customHeight="1">
      <c r="A173" s="178">
        <v>153</v>
      </c>
      <c r="B173" s="178" t="s">
        <v>295</v>
      </c>
      <c r="C173" s="116"/>
      <c r="D173" s="116"/>
      <c r="E173" s="117"/>
      <c r="F173" s="213">
        <v>15</v>
      </c>
      <c r="G173" s="57"/>
    </row>
    <row r="174" spans="1:7" s="58" customFormat="1" ht="12.75">
      <c r="A174" s="178">
        <v>154</v>
      </c>
      <c r="B174" s="178" t="s">
        <v>240</v>
      </c>
      <c r="C174" s="116"/>
      <c r="D174" s="116"/>
      <c r="E174" s="117"/>
      <c r="F174" s="213">
        <v>3</v>
      </c>
      <c r="G174" s="57"/>
    </row>
    <row r="175" spans="1:7" s="58" customFormat="1" ht="12.75">
      <c r="A175" s="178">
        <v>155</v>
      </c>
      <c r="B175" s="178" t="s">
        <v>296</v>
      </c>
      <c r="C175" s="116"/>
      <c r="D175" s="116"/>
      <c r="E175" s="117"/>
      <c r="F175" s="213">
        <v>5</v>
      </c>
      <c r="G175" s="57"/>
    </row>
    <row r="176" spans="1:7" s="58" customFormat="1" ht="12.75">
      <c r="A176" s="178">
        <v>156</v>
      </c>
      <c r="B176" s="178" t="s">
        <v>244</v>
      </c>
      <c r="C176" s="116"/>
      <c r="D176" s="116"/>
      <c r="E176" s="117"/>
      <c r="F176" s="213">
        <v>5</v>
      </c>
      <c r="G176" s="57"/>
    </row>
    <row r="177" spans="1:6" ht="12.75">
      <c r="A177" s="178">
        <v>157</v>
      </c>
      <c r="B177" s="178" t="s">
        <v>246</v>
      </c>
      <c r="C177" s="116"/>
      <c r="D177" s="116"/>
      <c r="E177" s="117"/>
      <c r="F177" s="213">
        <v>10</v>
      </c>
    </row>
    <row r="178" spans="1:6" ht="12.75">
      <c r="A178" s="70">
        <v>204</v>
      </c>
      <c r="B178" s="70" t="s">
        <v>89</v>
      </c>
      <c r="C178" s="33"/>
      <c r="D178" s="33"/>
      <c r="E178" s="15"/>
      <c r="F178" s="211">
        <v>120</v>
      </c>
    </row>
    <row r="179" spans="1:6" ht="12.75">
      <c r="A179" s="70">
        <v>553</v>
      </c>
      <c r="B179" s="70" t="s">
        <v>90</v>
      </c>
      <c r="C179" s="33"/>
      <c r="D179" s="33"/>
      <c r="E179" s="15"/>
      <c r="F179" s="211">
        <v>3497</v>
      </c>
    </row>
    <row r="180" spans="1:6" ht="12.75">
      <c r="A180" s="70">
        <v>554</v>
      </c>
      <c r="B180" s="70" t="s">
        <v>13</v>
      </c>
      <c r="C180" s="33"/>
      <c r="D180" s="33"/>
      <c r="E180" s="15"/>
      <c r="F180" s="211">
        <v>4393</v>
      </c>
    </row>
    <row r="181" spans="1:6" ht="12.75">
      <c r="A181" s="121" t="s">
        <v>91</v>
      </c>
      <c r="B181" s="70" t="s">
        <v>0</v>
      </c>
      <c r="C181" s="33"/>
      <c r="D181" s="33"/>
      <c r="E181" s="15"/>
      <c r="F181" s="213">
        <v>1130</v>
      </c>
    </row>
    <row r="182" spans="1:6" ht="12.75">
      <c r="A182" s="121">
        <v>2970</v>
      </c>
      <c r="B182" s="70" t="s">
        <v>92</v>
      </c>
      <c r="C182" s="33"/>
      <c r="D182" s="33"/>
      <c r="E182" s="15"/>
      <c r="F182" s="211">
        <v>100</v>
      </c>
    </row>
    <row r="183" spans="1:6" ht="12" customHeight="1">
      <c r="A183" s="122"/>
      <c r="B183" s="70"/>
      <c r="C183" s="123"/>
      <c r="D183" s="123"/>
      <c r="E183" s="118"/>
      <c r="F183" s="193"/>
    </row>
    <row r="184" spans="1:6" ht="18.75" thickBot="1">
      <c r="A184" s="21" t="s">
        <v>57</v>
      </c>
      <c r="B184" s="108"/>
      <c r="C184" s="8"/>
      <c r="D184" s="8"/>
      <c r="E184" s="120"/>
      <c r="F184" s="209">
        <f>SUM(F185:F200)</f>
        <v>3053.5</v>
      </c>
    </row>
    <row r="185" spans="1:6" ht="12.75">
      <c r="A185" s="124">
        <v>112</v>
      </c>
      <c r="B185" s="1" t="s">
        <v>297</v>
      </c>
      <c r="D185" s="33"/>
      <c r="E185" s="15"/>
      <c r="F185" s="211">
        <v>800</v>
      </c>
    </row>
    <row r="186" spans="1:7" s="58" customFormat="1" ht="12.75">
      <c r="A186" s="124">
        <v>116</v>
      </c>
      <c r="B186" s="124" t="s">
        <v>298</v>
      </c>
      <c r="C186" s="179"/>
      <c r="D186" s="116"/>
      <c r="E186" s="117"/>
      <c r="F186" s="213">
        <v>30</v>
      </c>
      <c r="G186" s="57"/>
    </row>
    <row r="187" spans="1:7" s="58" customFormat="1" ht="12.75">
      <c r="A187" s="124">
        <v>120</v>
      </c>
      <c r="B187" s="124" t="s">
        <v>299</v>
      </c>
      <c r="C187" s="179"/>
      <c r="D187" s="116"/>
      <c r="E187" s="117"/>
      <c r="F187" s="213">
        <v>30</v>
      </c>
      <c r="G187" s="57"/>
    </row>
    <row r="188" spans="1:7" s="58" customFormat="1" ht="12.75">
      <c r="A188" s="124">
        <v>124</v>
      </c>
      <c r="B188" s="124" t="s">
        <v>300</v>
      </c>
      <c r="C188" s="179"/>
      <c r="D188" s="116"/>
      <c r="E188" s="117"/>
      <c r="F188" s="213">
        <v>15</v>
      </c>
      <c r="G188" s="57"/>
    </row>
    <row r="189" spans="1:7" s="58" customFormat="1" ht="12.75">
      <c r="A189" s="124">
        <v>138</v>
      </c>
      <c r="B189" s="124" t="s">
        <v>301</v>
      </c>
      <c r="C189" s="179"/>
      <c r="D189" s="116"/>
      <c r="E189" s="117"/>
      <c r="F189" s="213">
        <v>17</v>
      </c>
      <c r="G189" s="57"/>
    </row>
    <row r="190" spans="1:7" s="58" customFormat="1" ht="12.75">
      <c r="A190" s="124">
        <v>141</v>
      </c>
      <c r="B190" s="124" t="s">
        <v>268</v>
      </c>
      <c r="C190" s="179"/>
      <c r="D190" s="116"/>
      <c r="E190" s="117"/>
      <c r="F190" s="213">
        <v>10</v>
      </c>
      <c r="G190" s="57"/>
    </row>
    <row r="191" spans="1:7" s="58" customFormat="1" ht="12.75">
      <c r="A191" s="124">
        <v>142</v>
      </c>
      <c r="B191" s="124" t="s">
        <v>241</v>
      </c>
      <c r="C191" s="179"/>
      <c r="D191" s="116"/>
      <c r="E191" s="117"/>
      <c r="F191" s="213">
        <v>1</v>
      </c>
      <c r="G191" s="57"/>
    </row>
    <row r="192" spans="1:7" s="58" customFormat="1" ht="12.75">
      <c r="A192" s="124">
        <v>158</v>
      </c>
      <c r="B192" s="124" t="s">
        <v>302</v>
      </c>
      <c r="C192" s="179"/>
      <c r="D192" s="116"/>
      <c r="E192" s="117"/>
      <c r="F192" s="213">
        <v>3</v>
      </c>
      <c r="G192" s="57"/>
    </row>
    <row r="193" spans="1:6" ht="12.75">
      <c r="A193" s="124">
        <v>159</v>
      </c>
      <c r="B193" s="124" t="s">
        <v>238</v>
      </c>
      <c r="C193" s="179"/>
      <c r="D193" s="116"/>
      <c r="E193" s="117"/>
      <c r="F193" s="213">
        <v>4</v>
      </c>
    </row>
    <row r="194" spans="1:7" s="58" customFormat="1" ht="12.75">
      <c r="A194" s="124">
        <v>160</v>
      </c>
      <c r="B194" s="124" t="s">
        <v>239</v>
      </c>
      <c r="C194" s="179"/>
      <c r="D194" s="116"/>
      <c r="E194" s="117"/>
      <c r="F194" s="213">
        <v>4</v>
      </c>
      <c r="G194" s="57"/>
    </row>
    <row r="195" spans="1:7" s="58" customFormat="1" ht="12.75">
      <c r="A195" s="124">
        <v>161</v>
      </c>
      <c r="B195" s="124" t="s">
        <v>243</v>
      </c>
      <c r="C195" s="179"/>
      <c r="D195" s="116"/>
      <c r="E195" s="117"/>
      <c r="F195" s="213">
        <v>4</v>
      </c>
      <c r="G195" s="57"/>
    </row>
    <row r="196" spans="1:7" s="58" customFormat="1" ht="12.75">
      <c r="A196" s="124">
        <v>162</v>
      </c>
      <c r="B196" s="124" t="s">
        <v>242</v>
      </c>
      <c r="C196" s="179"/>
      <c r="D196" s="116"/>
      <c r="E196" s="117"/>
      <c r="F196" s="213">
        <v>4</v>
      </c>
      <c r="G196" s="57"/>
    </row>
    <row r="197" spans="1:7" s="58" customFormat="1" ht="12.75">
      <c r="A197" s="124">
        <v>163</v>
      </c>
      <c r="B197" s="124" t="s">
        <v>303</v>
      </c>
      <c r="C197" s="179"/>
      <c r="D197" s="116"/>
      <c r="E197" s="117"/>
      <c r="F197" s="213">
        <v>15</v>
      </c>
      <c r="G197" s="57"/>
    </row>
    <row r="198" spans="1:6" ht="12.75">
      <c r="A198" s="1">
        <v>178</v>
      </c>
      <c r="B198" s="1" t="s">
        <v>258</v>
      </c>
      <c r="D198" s="33"/>
      <c r="E198" s="15"/>
      <c r="F198" s="211">
        <v>3</v>
      </c>
    </row>
    <row r="199" spans="1:6" ht="12.75">
      <c r="A199" s="1">
        <v>336</v>
      </c>
      <c r="B199" s="1" t="s">
        <v>93</v>
      </c>
      <c r="D199" s="33"/>
      <c r="E199" s="15"/>
      <c r="F199" s="211">
        <v>2113.5</v>
      </c>
    </row>
    <row r="200" spans="1:6" ht="38.25" customHeight="1">
      <c r="A200" s="70"/>
      <c r="B200" s="70"/>
      <c r="E200" s="15"/>
      <c r="F200" s="193"/>
    </row>
    <row r="201" spans="1:6" ht="18.75" thickBot="1">
      <c r="A201" s="21" t="s">
        <v>58</v>
      </c>
      <c r="B201" s="108"/>
      <c r="C201" s="8"/>
      <c r="D201" s="8"/>
      <c r="E201" s="120"/>
      <c r="F201" s="209">
        <f>SUM(F202:F208)</f>
        <v>573</v>
      </c>
    </row>
    <row r="202" spans="1:6" ht="12.75">
      <c r="A202" s="124">
        <v>102</v>
      </c>
      <c r="B202" s="1" t="s">
        <v>308</v>
      </c>
      <c r="C202" s="68"/>
      <c r="D202" s="123"/>
      <c r="E202" s="118"/>
      <c r="F202" s="211">
        <v>540</v>
      </c>
    </row>
    <row r="203" spans="1:6" ht="12.75">
      <c r="A203" s="124">
        <v>143</v>
      </c>
      <c r="B203" s="1" t="s">
        <v>277</v>
      </c>
      <c r="C203" s="68"/>
      <c r="D203" s="123"/>
      <c r="E203" s="118"/>
      <c r="F203" s="211">
        <v>10</v>
      </c>
    </row>
    <row r="204" spans="1:6" ht="12.75">
      <c r="A204" s="124">
        <v>144</v>
      </c>
      <c r="B204" s="1" t="s">
        <v>259</v>
      </c>
      <c r="C204" s="68"/>
      <c r="D204" s="123"/>
      <c r="E204" s="118"/>
      <c r="F204" s="211">
        <v>5</v>
      </c>
    </row>
    <row r="205" spans="1:6" ht="12.75">
      <c r="A205" s="124">
        <v>145</v>
      </c>
      <c r="B205" s="1" t="s">
        <v>94</v>
      </c>
      <c r="C205" s="68"/>
      <c r="D205" s="123"/>
      <c r="E205" s="118"/>
      <c r="F205" s="211">
        <v>5</v>
      </c>
    </row>
    <row r="206" spans="1:6" ht="12.75">
      <c r="A206" s="124">
        <v>147</v>
      </c>
      <c r="B206" s="124" t="s">
        <v>278</v>
      </c>
      <c r="C206" s="116"/>
      <c r="D206" s="179"/>
      <c r="E206" s="117"/>
      <c r="F206" s="213">
        <v>10</v>
      </c>
    </row>
    <row r="207" spans="1:6" ht="12.75">
      <c r="A207" s="124">
        <v>151</v>
      </c>
      <c r="B207" s="124" t="s">
        <v>306</v>
      </c>
      <c r="C207" s="116"/>
      <c r="D207" s="179"/>
      <c r="E207" s="117"/>
      <c r="F207" s="213">
        <v>3</v>
      </c>
    </row>
    <row r="208" spans="2:6" ht="12" customHeight="1">
      <c r="B208" s="31"/>
      <c r="C208" s="33"/>
      <c r="D208" s="33"/>
      <c r="E208" s="126"/>
      <c r="F208" s="193"/>
    </row>
    <row r="209" spans="1:6" ht="18.75" thickBot="1">
      <c r="A209" s="21" t="s">
        <v>59</v>
      </c>
      <c r="B209" s="108"/>
      <c r="C209" s="8"/>
      <c r="D209" s="8"/>
      <c r="E209" s="120"/>
      <c r="F209" s="209">
        <f>SUM(F210:F212)</f>
        <v>85</v>
      </c>
    </row>
    <row r="210" spans="1:6" ht="12.75">
      <c r="A210" s="125">
        <v>282</v>
      </c>
      <c r="B210" s="1" t="s">
        <v>96</v>
      </c>
      <c r="C210" s="33"/>
      <c r="D210" s="33"/>
      <c r="E210" s="15"/>
      <c r="F210" s="211">
        <v>35</v>
      </c>
    </row>
    <row r="211" spans="1:6" ht="12.75">
      <c r="A211" s="1">
        <v>900</v>
      </c>
      <c r="B211" s="1" t="s">
        <v>1</v>
      </c>
      <c r="C211" s="33"/>
      <c r="D211" s="33"/>
      <c r="E211" s="15"/>
      <c r="F211" s="211">
        <v>50</v>
      </c>
    </row>
    <row r="212" spans="1:6" ht="6" customHeight="1">
      <c r="A212" s="127"/>
      <c r="B212" s="128"/>
      <c r="E212" s="15"/>
      <c r="F212" s="185"/>
    </row>
    <row r="213" spans="1:6" ht="18.75" hidden="1" thickBot="1">
      <c r="A213" s="21" t="s">
        <v>60</v>
      </c>
      <c r="B213" s="108"/>
      <c r="C213" s="8"/>
      <c r="D213" s="8"/>
      <c r="E213" s="120" t="s">
        <v>42</v>
      </c>
      <c r="F213" s="209">
        <f>SUM(F214:F217)</f>
        <v>0</v>
      </c>
    </row>
    <row r="214" spans="1:6" ht="12.75" hidden="1">
      <c r="A214" s="125" t="s">
        <v>99</v>
      </c>
      <c r="B214" s="1" t="s">
        <v>100</v>
      </c>
      <c r="E214" s="15"/>
      <c r="F214" s="211">
        <v>0</v>
      </c>
    </row>
    <row r="215" spans="1:6" ht="12.75" hidden="1">
      <c r="A215" s="125" t="s">
        <v>99</v>
      </c>
      <c r="B215" s="1" t="s">
        <v>101</v>
      </c>
      <c r="E215" s="15"/>
      <c r="F215" s="211">
        <v>0</v>
      </c>
    </row>
    <row r="216" spans="1:6" ht="12.75" hidden="1">
      <c r="A216" s="125">
        <v>573</v>
      </c>
      <c r="B216" s="1" t="s">
        <v>102</v>
      </c>
      <c r="E216" s="15"/>
      <c r="F216" s="211">
        <v>0</v>
      </c>
    </row>
    <row r="217" spans="2:6" ht="12.75" hidden="1">
      <c r="B217" s="1"/>
      <c r="E217" s="15"/>
      <c r="F217" s="193"/>
    </row>
    <row r="218" spans="1:6" ht="18.75" hidden="1" thickBot="1">
      <c r="A218" s="21" t="s">
        <v>61</v>
      </c>
      <c r="B218" s="98"/>
      <c r="C218" s="8"/>
      <c r="D218" s="8"/>
      <c r="E218" s="120" t="s">
        <v>42</v>
      </c>
      <c r="F218" s="209">
        <f>SUM(F219:F222)</f>
        <v>0</v>
      </c>
    </row>
    <row r="219" spans="1:6" ht="12.75" hidden="1">
      <c r="A219" s="70">
        <v>0</v>
      </c>
      <c r="B219" s="70">
        <v>0</v>
      </c>
      <c r="C219" s="33"/>
      <c r="D219" s="33"/>
      <c r="E219" s="129"/>
      <c r="F219" s="211">
        <v>0</v>
      </c>
    </row>
    <row r="220" spans="1:6" ht="12.75" hidden="1">
      <c r="A220" s="70">
        <v>208</v>
      </c>
      <c r="B220" s="70" t="s">
        <v>103</v>
      </c>
      <c r="C220" s="33"/>
      <c r="D220" s="33"/>
      <c r="E220" s="129"/>
      <c r="F220" s="211">
        <v>0</v>
      </c>
    </row>
    <row r="221" spans="1:6" ht="12.75" hidden="1">
      <c r="A221" s="70">
        <v>208</v>
      </c>
      <c r="B221" s="70" t="s">
        <v>104</v>
      </c>
      <c r="C221" s="33"/>
      <c r="D221" s="33"/>
      <c r="E221" s="129"/>
      <c r="F221" s="211">
        <v>0</v>
      </c>
    </row>
    <row r="222" spans="1:6" ht="8.25" customHeight="1">
      <c r="A222" s="70"/>
      <c r="B222" s="31"/>
      <c r="C222" s="33"/>
      <c r="D222" s="33"/>
      <c r="E222" s="15"/>
      <c r="F222" s="185"/>
    </row>
    <row r="223" spans="1:6" ht="18.75" thickBot="1">
      <c r="A223" s="21" t="s">
        <v>62</v>
      </c>
      <c r="B223" s="108"/>
      <c r="C223" s="8"/>
      <c r="D223" s="8"/>
      <c r="E223" s="120"/>
      <c r="F223" s="209">
        <f>SUM(F224:F228)</f>
        <v>1781</v>
      </c>
    </row>
    <row r="224" spans="1:6" ht="12.75">
      <c r="A224" s="1">
        <v>104</v>
      </c>
      <c r="B224" s="1" t="s">
        <v>305</v>
      </c>
      <c r="C224" s="123"/>
      <c r="D224" s="123"/>
      <c r="E224" s="118"/>
      <c r="F224" s="211">
        <f>300+100</f>
        <v>400</v>
      </c>
    </row>
    <row r="225" spans="1:6" ht="12.75">
      <c r="A225" s="1">
        <v>180</v>
      </c>
      <c r="B225" s="1" t="s">
        <v>279</v>
      </c>
      <c r="C225" s="123"/>
      <c r="D225" s="123"/>
      <c r="E225" s="118"/>
      <c r="F225" s="211">
        <v>5</v>
      </c>
    </row>
    <row r="226" spans="1:7" ht="12.75">
      <c r="A226" s="1">
        <v>202</v>
      </c>
      <c r="B226" s="1" t="s">
        <v>105</v>
      </c>
      <c r="C226" s="123"/>
      <c r="D226" s="123"/>
      <c r="E226" s="118"/>
      <c r="F226" s="211">
        <v>117</v>
      </c>
      <c r="G226" s="57"/>
    </row>
    <row r="227" spans="1:7" ht="12.75">
      <c r="A227" s="1">
        <v>207</v>
      </c>
      <c r="B227" s="1" t="s">
        <v>304</v>
      </c>
      <c r="C227" s="123"/>
      <c r="D227" s="123"/>
      <c r="E227" s="118"/>
      <c r="F227" s="211">
        <v>1250</v>
      </c>
      <c r="G227" s="57"/>
    </row>
    <row r="228" spans="1:7" ht="12.75" customHeight="1">
      <c r="A228" s="70">
        <v>208</v>
      </c>
      <c r="B228" s="31" t="s">
        <v>307</v>
      </c>
      <c r="C228" s="33"/>
      <c r="D228" s="33"/>
      <c r="E228" s="15"/>
      <c r="F228" s="193">
        <v>9</v>
      </c>
      <c r="G228" s="57"/>
    </row>
    <row r="229" spans="1:7" ht="18.75" hidden="1" thickBot="1">
      <c r="A229" s="130" t="s">
        <v>63</v>
      </c>
      <c r="B229" s="108"/>
      <c r="C229" s="8"/>
      <c r="D229" s="8"/>
      <c r="E229" s="120" t="s">
        <v>42</v>
      </c>
      <c r="F229" s="209">
        <f>SUM(F230:F234)</f>
        <v>0</v>
      </c>
      <c r="G229" s="57"/>
    </row>
    <row r="230" spans="1:7" ht="6.75" customHeight="1" hidden="1">
      <c r="A230" s="70"/>
      <c r="B230" s="70"/>
      <c r="C230" s="33"/>
      <c r="D230" s="33"/>
      <c r="E230" s="15"/>
      <c r="F230" s="211"/>
      <c r="G230" s="57"/>
    </row>
    <row r="231" spans="1:7" ht="12.75" hidden="1">
      <c r="A231" s="70">
        <v>8</v>
      </c>
      <c r="B231" s="70" t="s">
        <v>106</v>
      </c>
      <c r="C231" s="33"/>
      <c r="D231" s="33"/>
      <c r="E231" s="15"/>
      <c r="F231" s="211">
        <v>0</v>
      </c>
      <c r="G231" s="57"/>
    </row>
    <row r="232" spans="1:7" ht="12.75" hidden="1">
      <c r="A232" s="70">
        <v>18</v>
      </c>
      <c r="B232" s="70" t="s">
        <v>107</v>
      </c>
      <c r="C232" s="33"/>
      <c r="D232" s="33"/>
      <c r="E232" s="15"/>
      <c r="F232" s="211">
        <v>0</v>
      </c>
      <c r="G232" s="57"/>
    </row>
    <row r="233" spans="1:7" ht="7.5" customHeight="1" hidden="1">
      <c r="A233" s="70"/>
      <c r="B233" s="70"/>
      <c r="C233" s="33"/>
      <c r="D233" s="33"/>
      <c r="E233" s="15"/>
      <c r="F233" s="211"/>
      <c r="G233" s="57"/>
    </row>
    <row r="234" spans="1:7" ht="12" customHeight="1" hidden="1">
      <c r="A234" s="93"/>
      <c r="B234" s="93"/>
      <c r="C234" s="33"/>
      <c r="D234" s="33"/>
      <c r="E234" s="15"/>
      <c r="F234" s="205"/>
      <c r="G234" s="57"/>
    </row>
    <row r="235" spans="1:7" ht="18.75" hidden="1" thickBot="1">
      <c r="A235" s="21" t="s">
        <v>108</v>
      </c>
      <c r="B235" s="99"/>
      <c r="C235" s="8"/>
      <c r="D235" s="8"/>
      <c r="E235" s="23"/>
      <c r="F235" s="210">
        <f>SUM(F236:F238)</f>
        <v>0</v>
      </c>
      <c r="G235" s="57"/>
    </row>
    <row r="236" spans="1:7" ht="2.25" customHeight="1" hidden="1">
      <c r="A236" s="70"/>
      <c r="B236" s="70"/>
      <c r="C236" s="33"/>
      <c r="D236" s="33"/>
      <c r="E236" s="15"/>
      <c r="F236" s="211"/>
      <c r="G236" s="57"/>
    </row>
    <row r="237" spans="1:7" ht="12.75" hidden="1">
      <c r="A237" s="121"/>
      <c r="B237" s="70"/>
      <c r="C237" s="33"/>
      <c r="D237" s="33"/>
      <c r="E237" s="15"/>
      <c r="F237" s="211"/>
      <c r="G237" s="57"/>
    </row>
    <row r="238" spans="1:7" ht="7.5" customHeight="1">
      <c r="A238" s="70"/>
      <c r="B238" s="70"/>
      <c r="C238" s="33"/>
      <c r="D238" s="33"/>
      <c r="E238" s="15"/>
      <c r="F238" s="213"/>
      <c r="G238" s="57"/>
    </row>
    <row r="239" spans="1:7" ht="18.75" hidden="1" thickBot="1">
      <c r="A239" s="21" t="s">
        <v>110</v>
      </c>
      <c r="B239" s="99"/>
      <c r="C239" s="8"/>
      <c r="D239" s="8"/>
      <c r="E239" s="23"/>
      <c r="F239" s="214">
        <f>SUM(F240:F246)</f>
        <v>0</v>
      </c>
      <c r="G239" s="57"/>
    </row>
    <row r="240" spans="1:7" ht="7.5" customHeight="1" hidden="1">
      <c r="A240" s="70"/>
      <c r="B240" s="70"/>
      <c r="C240" s="33"/>
      <c r="D240" s="33"/>
      <c r="E240" s="15"/>
      <c r="F240" s="213"/>
      <c r="G240" s="57"/>
    </row>
    <row r="241" spans="1:7" ht="12.75" hidden="1">
      <c r="A241" s="121">
        <v>172</v>
      </c>
      <c r="B241" s="70" t="s">
        <v>111</v>
      </c>
      <c r="C241" s="33"/>
      <c r="D241" s="33"/>
      <c r="E241" s="15"/>
      <c r="F241" s="213">
        <v>0</v>
      </c>
      <c r="G241" s="57"/>
    </row>
    <row r="242" spans="1:6" ht="12.75" hidden="1">
      <c r="A242" s="121">
        <v>4004</v>
      </c>
      <c r="B242" s="70" t="s">
        <v>112</v>
      </c>
      <c r="C242" s="33"/>
      <c r="D242" s="33"/>
      <c r="E242" s="15"/>
      <c r="F242" s="213">
        <v>0</v>
      </c>
    </row>
    <row r="243" spans="1:6" ht="12.75" hidden="1">
      <c r="A243" s="121">
        <v>355</v>
      </c>
      <c r="B243" s="70" t="s">
        <v>113</v>
      </c>
      <c r="C243" s="33"/>
      <c r="D243" s="33"/>
      <c r="E243" s="15"/>
      <c r="F243" s="213">
        <v>0</v>
      </c>
    </row>
    <row r="244" spans="1:6" ht="12.75" hidden="1">
      <c r="A244" s="121">
        <v>1410</v>
      </c>
      <c r="B244" s="70" t="s">
        <v>114</v>
      </c>
      <c r="C244" s="33"/>
      <c r="D244" s="33"/>
      <c r="E244" s="15"/>
      <c r="F244" s="213">
        <v>0</v>
      </c>
    </row>
    <row r="245" spans="1:6" ht="12.75" hidden="1">
      <c r="A245" s="121"/>
      <c r="B245" s="70"/>
      <c r="C245" s="33"/>
      <c r="D245" s="33"/>
      <c r="E245" s="15"/>
      <c r="F245" s="213"/>
    </row>
    <row r="246" spans="1:6" ht="4.5" customHeight="1" hidden="1">
      <c r="A246" s="70"/>
      <c r="B246" s="31"/>
      <c r="C246" s="33"/>
      <c r="D246" s="33"/>
      <c r="E246" s="15"/>
      <c r="F246" s="270"/>
    </row>
    <row r="247" spans="1:6" ht="18.75" hidden="1" thickBot="1">
      <c r="A247" s="21" t="s">
        <v>64</v>
      </c>
      <c r="B247" s="108"/>
      <c r="C247" s="8"/>
      <c r="D247" s="8"/>
      <c r="E247" s="120" t="s">
        <v>42</v>
      </c>
      <c r="F247" s="271">
        <f>SUM(F248:F263)</f>
        <v>0</v>
      </c>
    </row>
    <row r="248" spans="1:6" ht="8.25" customHeight="1" hidden="1">
      <c r="A248" s="70"/>
      <c r="B248" s="70"/>
      <c r="C248" s="33"/>
      <c r="D248" s="33"/>
      <c r="E248" s="15"/>
      <c r="F248" s="213"/>
    </row>
    <row r="249" spans="1:6" ht="12.75" hidden="1">
      <c r="A249" s="1">
        <v>206</v>
      </c>
      <c r="B249" s="1" t="s">
        <v>115</v>
      </c>
      <c r="C249" s="131"/>
      <c r="D249" s="131"/>
      <c r="E249" s="15"/>
      <c r="F249" s="213">
        <v>0</v>
      </c>
    </row>
    <row r="250" spans="1:6" ht="12.75" hidden="1">
      <c r="A250" s="1">
        <v>207</v>
      </c>
      <c r="B250" s="1" t="s">
        <v>116</v>
      </c>
      <c r="C250" s="131"/>
      <c r="D250" s="131"/>
      <c r="E250" s="15"/>
      <c r="F250" s="213">
        <v>0</v>
      </c>
    </row>
    <row r="251" spans="1:6" ht="12.75" hidden="1">
      <c r="A251" s="1">
        <v>207</v>
      </c>
      <c r="B251" s="1" t="s">
        <v>117</v>
      </c>
      <c r="C251" s="131"/>
      <c r="D251" s="131"/>
      <c r="E251" s="15"/>
      <c r="F251" s="213">
        <v>0</v>
      </c>
    </row>
    <row r="252" spans="1:6" ht="12.75" hidden="1">
      <c r="A252" s="1">
        <v>207</v>
      </c>
      <c r="B252" s="1" t="s">
        <v>118</v>
      </c>
      <c r="C252" s="131"/>
      <c r="D252" s="131"/>
      <c r="E252" s="15"/>
      <c r="F252" s="213">
        <v>0</v>
      </c>
    </row>
    <row r="253" spans="1:6" ht="12.75" hidden="1">
      <c r="A253" s="1">
        <v>207</v>
      </c>
      <c r="B253" s="1" t="s">
        <v>119</v>
      </c>
      <c r="C253" s="131"/>
      <c r="D253" s="131"/>
      <c r="E253" s="15"/>
      <c r="F253" s="213">
        <v>0</v>
      </c>
    </row>
    <row r="254" spans="1:6" ht="12.75" hidden="1">
      <c r="A254" s="1">
        <v>207</v>
      </c>
      <c r="B254" s="1" t="s">
        <v>120</v>
      </c>
      <c r="C254" s="131"/>
      <c r="D254" s="131"/>
      <c r="E254" s="15"/>
      <c r="F254" s="213">
        <v>0</v>
      </c>
    </row>
    <row r="255" spans="1:6" ht="12.75" hidden="1">
      <c r="A255" s="1">
        <v>207</v>
      </c>
      <c r="B255" s="1" t="s">
        <v>121</v>
      </c>
      <c r="C255" s="131"/>
      <c r="D255" s="131"/>
      <c r="E255" s="15"/>
      <c r="F255" s="213">
        <v>0</v>
      </c>
    </row>
    <row r="256" spans="1:6" ht="12.75" hidden="1">
      <c r="A256" s="1">
        <v>207</v>
      </c>
      <c r="B256" s="1" t="s">
        <v>122</v>
      </c>
      <c r="C256" s="131"/>
      <c r="D256" s="131"/>
      <c r="E256" s="15"/>
      <c r="F256" s="213">
        <v>0</v>
      </c>
    </row>
    <row r="257" spans="1:6" ht="12.75" hidden="1">
      <c r="A257" s="1">
        <v>597</v>
      </c>
      <c r="B257" s="1" t="s">
        <v>123</v>
      </c>
      <c r="C257" s="131"/>
      <c r="D257" s="131"/>
      <c r="E257" s="15"/>
      <c r="F257" s="213">
        <v>0</v>
      </c>
    </row>
    <row r="258" spans="1:6" ht="12.75" hidden="1">
      <c r="A258" s="1">
        <v>478</v>
      </c>
      <c r="B258" s="1" t="s">
        <v>124</v>
      </c>
      <c r="C258" s="131"/>
      <c r="D258" s="131"/>
      <c r="E258" s="15"/>
      <c r="F258" s="213">
        <v>0</v>
      </c>
    </row>
    <row r="259" spans="1:6" ht="12.75" hidden="1">
      <c r="A259" s="1">
        <v>478</v>
      </c>
      <c r="B259" s="1" t="s">
        <v>125</v>
      </c>
      <c r="C259" s="131"/>
      <c r="D259" s="131"/>
      <c r="E259" s="15"/>
      <c r="F259" s="213">
        <v>0</v>
      </c>
    </row>
    <row r="260" spans="1:6" ht="12.75" hidden="1">
      <c r="A260" s="1">
        <v>542</v>
      </c>
      <c r="B260" s="1" t="s">
        <v>126</v>
      </c>
      <c r="C260" s="131"/>
      <c r="D260" s="131"/>
      <c r="E260" s="15"/>
      <c r="F260" s="213">
        <v>0</v>
      </c>
    </row>
    <row r="261" spans="1:6" ht="12.75" hidden="1">
      <c r="A261" s="1">
        <v>0</v>
      </c>
      <c r="B261" s="1">
        <v>0</v>
      </c>
      <c r="C261" s="131"/>
      <c r="D261" s="131"/>
      <c r="E261" s="15"/>
      <c r="F261" s="213">
        <v>0</v>
      </c>
    </row>
    <row r="262" spans="2:6" ht="12.75" hidden="1">
      <c r="B262" s="1"/>
      <c r="C262" s="131"/>
      <c r="D262" s="131"/>
      <c r="E262" s="15"/>
      <c r="F262" s="213"/>
    </row>
    <row r="263" spans="1:6" ht="6" customHeight="1">
      <c r="A263" s="132"/>
      <c r="B263" s="133"/>
      <c r="C263" s="131"/>
      <c r="D263" s="131"/>
      <c r="E263" s="15"/>
      <c r="F263" s="272"/>
    </row>
    <row r="264" spans="1:6" ht="18.75" thickBot="1">
      <c r="A264" s="21" t="s">
        <v>65</v>
      </c>
      <c r="B264" s="108"/>
      <c r="C264" s="8"/>
      <c r="D264" s="8"/>
      <c r="E264" s="120"/>
      <c r="F264" s="271">
        <f>SUM(F265:F266)</f>
        <v>1423.6699999999998</v>
      </c>
    </row>
    <row r="265" spans="1:6" ht="12.75">
      <c r="A265" s="1">
        <v>52</v>
      </c>
      <c r="B265" s="1" t="s">
        <v>14</v>
      </c>
      <c r="C265" s="123"/>
      <c r="D265" s="131"/>
      <c r="E265" s="15"/>
      <c r="F265" s="213">
        <f>1393.09+0.58+30</f>
        <v>1423.6699999999998</v>
      </c>
    </row>
    <row r="266" spans="2:6" ht="6.75" customHeight="1">
      <c r="B266" s="1"/>
      <c r="C266" s="123"/>
      <c r="D266" s="131"/>
      <c r="E266" s="15"/>
      <c r="F266" s="213"/>
    </row>
    <row r="267" spans="1:6" ht="19.5" customHeight="1" hidden="1" thickBot="1">
      <c r="A267" s="21" t="s">
        <v>66</v>
      </c>
      <c r="B267" s="22"/>
      <c r="C267" s="134"/>
      <c r="D267" s="134"/>
      <c r="E267" s="120" t="s">
        <v>42</v>
      </c>
      <c r="F267" s="271">
        <f>SUM(F268:F272)</f>
        <v>0</v>
      </c>
    </row>
    <row r="268" spans="5:6" ht="7.5" customHeight="1" hidden="1">
      <c r="E268" s="15"/>
      <c r="F268" s="213"/>
    </row>
    <row r="269" spans="1:6" ht="12.75" customHeight="1" hidden="1">
      <c r="A269" s="125"/>
      <c r="B269" s="119" t="s">
        <v>67</v>
      </c>
      <c r="E269" s="15"/>
      <c r="F269" s="213">
        <v>0</v>
      </c>
    </row>
    <row r="270" spans="1:6" ht="12.75" customHeight="1" hidden="1">
      <c r="A270" s="125">
        <v>315</v>
      </c>
      <c r="B270" s="119" t="s">
        <v>127</v>
      </c>
      <c r="E270" s="15"/>
      <c r="F270" s="213">
        <v>0</v>
      </c>
    </row>
    <row r="271" spans="1:6" ht="13.5" customHeight="1" hidden="1">
      <c r="A271" s="125" t="s">
        <v>128</v>
      </c>
      <c r="B271" s="119" t="s">
        <v>129</v>
      </c>
      <c r="E271" s="15"/>
      <c r="F271" s="213">
        <v>0</v>
      </c>
    </row>
    <row r="272" spans="1:6" ht="6" customHeight="1">
      <c r="A272" s="24"/>
      <c r="E272" s="15"/>
      <c r="F272" s="272"/>
    </row>
    <row r="273" spans="1:6" ht="3.75" customHeight="1" thickBot="1">
      <c r="A273" s="98"/>
      <c r="B273" s="22"/>
      <c r="C273" s="134"/>
      <c r="D273" s="134"/>
      <c r="E273" s="135"/>
      <c r="F273" s="271"/>
    </row>
    <row r="274" spans="5:6" ht="10.5" customHeight="1">
      <c r="E274" s="15"/>
      <c r="F274" s="273"/>
    </row>
    <row r="275" spans="5:6" ht="6" customHeight="1">
      <c r="E275" s="15"/>
      <c r="F275" s="272"/>
    </row>
    <row r="276" spans="5:6" ht="33.75" customHeight="1">
      <c r="E276" s="15"/>
      <c r="F276" s="272"/>
    </row>
    <row r="277" spans="1:6" ht="21" thickBot="1">
      <c r="A277" s="66" t="s">
        <v>130</v>
      </c>
      <c r="B277" s="99"/>
      <c r="C277" s="100"/>
      <c r="D277" s="100"/>
      <c r="E277" s="100"/>
      <c r="F277" s="274">
        <f>F280</f>
        <v>13806</v>
      </c>
    </row>
    <row r="278" spans="1:6" ht="10.5" customHeight="1">
      <c r="A278" s="106"/>
      <c r="B278" s="93"/>
      <c r="C278" s="68"/>
      <c r="D278" s="68"/>
      <c r="E278" s="68"/>
      <c r="F278" s="275"/>
    </row>
    <row r="279" spans="1:6" ht="6.75" customHeight="1">
      <c r="A279" s="106"/>
      <c r="B279" s="93"/>
      <c r="C279" s="68"/>
      <c r="D279" s="68"/>
      <c r="E279" s="68"/>
      <c r="F279" s="275"/>
    </row>
    <row r="280" spans="1:10" ht="16.5" thickBot="1">
      <c r="A280" s="136" t="s">
        <v>131</v>
      </c>
      <c r="B280" s="99"/>
      <c r="C280" s="100"/>
      <c r="D280" s="100"/>
      <c r="E280" s="100"/>
      <c r="F280" s="214">
        <f>F290+F330+F336+2000+1000+70+60</f>
        <v>13806</v>
      </c>
      <c r="I280" s="265"/>
      <c r="J280" s="265"/>
    </row>
    <row r="281" spans="1:7" s="95" customFormat="1" ht="7.5" customHeight="1">
      <c r="A281" s="106"/>
      <c r="B281" s="93"/>
      <c r="C281" s="68"/>
      <c r="D281" s="68"/>
      <c r="E281" s="68"/>
      <c r="F281" s="275"/>
      <c r="G281" s="94"/>
    </row>
    <row r="282" spans="1:7" s="95" customFormat="1" ht="18.75" hidden="1" thickBot="1">
      <c r="A282" s="21" t="s">
        <v>132</v>
      </c>
      <c r="B282" s="99"/>
      <c r="C282" s="100"/>
      <c r="D282" s="100"/>
      <c r="E282" s="137"/>
      <c r="F282" s="214">
        <f>SUM(F283:F288)</f>
        <v>0</v>
      </c>
      <c r="G282" s="94"/>
    </row>
    <row r="283" spans="1:7" s="95" customFormat="1" ht="12.75" hidden="1">
      <c r="A283" s="70">
        <v>0</v>
      </c>
      <c r="B283" s="70">
        <v>0</v>
      </c>
      <c r="C283" s="68"/>
      <c r="D283" s="68"/>
      <c r="E283" s="97"/>
      <c r="F283" s="213">
        <v>0</v>
      </c>
      <c r="G283" s="94"/>
    </row>
    <row r="284" spans="1:7" s="95" customFormat="1" ht="12.75" hidden="1">
      <c r="A284" s="70">
        <v>207</v>
      </c>
      <c r="B284" s="70" t="s">
        <v>133</v>
      </c>
      <c r="C284" s="68"/>
      <c r="D284" s="68"/>
      <c r="E284" s="97"/>
      <c r="F284" s="213">
        <v>0</v>
      </c>
      <c r="G284" s="94"/>
    </row>
    <row r="285" spans="1:7" s="95" customFormat="1" ht="12.75" hidden="1">
      <c r="A285" s="70">
        <v>207</v>
      </c>
      <c r="B285" s="70" t="s">
        <v>134</v>
      </c>
      <c r="C285" s="68"/>
      <c r="D285" s="68"/>
      <c r="E285" s="97"/>
      <c r="F285" s="213">
        <v>0</v>
      </c>
      <c r="G285" s="94"/>
    </row>
    <row r="286" spans="1:7" s="95" customFormat="1" ht="12.75" hidden="1">
      <c r="A286" s="70">
        <v>603</v>
      </c>
      <c r="B286" s="70" t="s">
        <v>135</v>
      </c>
      <c r="C286" s="68"/>
      <c r="D286" s="68"/>
      <c r="E286" s="97"/>
      <c r="F286" s="213">
        <v>0</v>
      </c>
      <c r="G286" s="94"/>
    </row>
    <row r="287" spans="1:7" s="95" customFormat="1" ht="5.25" customHeight="1">
      <c r="A287" s="70"/>
      <c r="B287" s="70"/>
      <c r="C287" s="68"/>
      <c r="D287" s="68"/>
      <c r="E287" s="97"/>
      <c r="F287" s="213"/>
      <c r="G287" s="94"/>
    </row>
    <row r="288" spans="1:7" s="95" customFormat="1" ht="4.5" customHeight="1">
      <c r="A288" s="70"/>
      <c r="B288" s="70"/>
      <c r="C288" s="68"/>
      <c r="D288" s="68"/>
      <c r="E288" s="68"/>
      <c r="F288" s="213"/>
      <c r="G288" s="94"/>
    </row>
    <row r="289" spans="1:7" s="95" customFormat="1" ht="3" customHeight="1">
      <c r="A289" s="93"/>
      <c r="B289" s="93"/>
      <c r="C289" s="68"/>
      <c r="D289" s="68"/>
      <c r="E289" s="68"/>
      <c r="F289" s="215"/>
      <c r="G289" s="94"/>
    </row>
    <row r="290" spans="1:7" s="95" customFormat="1" ht="18.75" thickBot="1">
      <c r="A290" s="21" t="s">
        <v>136</v>
      </c>
      <c r="B290" s="99"/>
      <c r="C290" s="100"/>
      <c r="D290" s="100"/>
      <c r="E290" s="137"/>
      <c r="F290" s="214">
        <f>SUM(F291:F317)</f>
        <v>10000</v>
      </c>
      <c r="G290" s="94"/>
    </row>
    <row r="291" spans="1:7" s="95" customFormat="1" ht="3" customHeight="1">
      <c r="A291" s="70"/>
      <c r="B291" s="70"/>
      <c r="C291" s="68"/>
      <c r="D291" s="68"/>
      <c r="E291" s="68"/>
      <c r="F291" s="213"/>
      <c r="G291" s="94"/>
    </row>
    <row r="292" spans="1:7" s="95" customFormat="1" ht="12.75" hidden="1">
      <c r="A292" s="70">
        <v>90</v>
      </c>
      <c r="B292" s="70" t="s">
        <v>137</v>
      </c>
      <c r="C292" s="68"/>
      <c r="D292" s="68"/>
      <c r="E292" s="68"/>
      <c r="F292" s="213">
        <v>0</v>
      </c>
      <c r="G292" s="94"/>
    </row>
    <row r="293" spans="1:7" s="95" customFormat="1" ht="12.75" hidden="1">
      <c r="A293" s="70">
        <v>150</v>
      </c>
      <c r="B293" s="70" t="s">
        <v>138</v>
      </c>
      <c r="C293" s="68"/>
      <c r="D293" s="68"/>
      <c r="E293" s="68"/>
      <c r="F293" s="213">
        <v>0</v>
      </c>
      <c r="G293" s="94"/>
    </row>
    <row r="294" spans="1:7" s="95" customFormat="1" ht="12.75" hidden="1">
      <c r="A294" s="70">
        <v>171</v>
      </c>
      <c r="B294" s="70" t="s">
        <v>139</v>
      </c>
      <c r="C294" s="68"/>
      <c r="D294" s="68"/>
      <c r="E294" s="68"/>
      <c r="F294" s="213">
        <v>0</v>
      </c>
      <c r="G294" s="94"/>
    </row>
    <row r="295" spans="1:7" s="95" customFormat="1" ht="12.75" hidden="1">
      <c r="A295" s="121">
        <v>344</v>
      </c>
      <c r="B295" s="70" t="s">
        <v>140</v>
      </c>
      <c r="C295" s="68"/>
      <c r="D295" s="68"/>
      <c r="E295" s="68"/>
      <c r="F295" s="213">
        <v>0</v>
      </c>
      <c r="G295" s="94"/>
    </row>
    <row r="296" spans="1:7" s="95" customFormat="1" ht="12.75" hidden="1">
      <c r="A296" s="121">
        <v>400</v>
      </c>
      <c r="B296" s="70" t="s">
        <v>141</v>
      </c>
      <c r="C296" s="68"/>
      <c r="D296" s="68"/>
      <c r="E296" s="68"/>
      <c r="F296" s="213">
        <v>0</v>
      </c>
      <c r="G296" s="94"/>
    </row>
    <row r="297" spans="1:7" s="95" customFormat="1" ht="12.75" hidden="1">
      <c r="A297" s="121" t="s">
        <v>142</v>
      </c>
      <c r="B297" s="70" t="s">
        <v>143</v>
      </c>
      <c r="C297" s="68"/>
      <c r="D297" s="68"/>
      <c r="E297" s="68"/>
      <c r="F297" s="213">
        <v>0</v>
      </c>
      <c r="G297" s="94"/>
    </row>
    <row r="298" spans="1:7" s="95" customFormat="1" ht="12.75">
      <c r="A298" s="121" t="s">
        <v>248</v>
      </c>
      <c r="B298" s="70" t="s">
        <v>3</v>
      </c>
      <c r="C298" s="68"/>
      <c r="D298" s="68"/>
      <c r="E298" s="97"/>
      <c r="F298" s="213">
        <v>10000</v>
      </c>
      <c r="G298" s="94"/>
    </row>
    <row r="299" spans="1:7" s="95" customFormat="1" ht="12.75" hidden="1">
      <c r="A299" s="121">
        <v>461</v>
      </c>
      <c r="B299" s="70" t="s">
        <v>144</v>
      </c>
      <c r="C299" s="68"/>
      <c r="D299" s="68"/>
      <c r="E299" s="97"/>
      <c r="F299" s="213">
        <v>0</v>
      </c>
      <c r="G299" s="94"/>
    </row>
    <row r="300" spans="1:7" s="95" customFormat="1" ht="12.75" hidden="1">
      <c r="A300" s="121" t="s">
        <v>145</v>
      </c>
      <c r="B300" s="70" t="s">
        <v>146</v>
      </c>
      <c r="C300" s="68"/>
      <c r="D300" s="68"/>
      <c r="E300" s="97"/>
      <c r="F300" s="213">
        <v>0</v>
      </c>
      <c r="G300" s="94"/>
    </row>
    <row r="301" spans="1:7" s="95" customFormat="1" ht="12.75" hidden="1">
      <c r="A301" s="121">
        <v>509</v>
      </c>
      <c r="B301" s="70" t="s">
        <v>147</v>
      </c>
      <c r="C301" s="68"/>
      <c r="D301" s="68"/>
      <c r="E301" s="97"/>
      <c r="F301" s="213">
        <v>0</v>
      </c>
      <c r="G301" s="94"/>
    </row>
    <row r="302" spans="1:7" s="95" customFormat="1" ht="12.75" hidden="1">
      <c r="A302" s="121" t="s">
        <v>148</v>
      </c>
      <c r="B302" s="70" t="s">
        <v>149</v>
      </c>
      <c r="C302" s="68"/>
      <c r="D302" s="68"/>
      <c r="E302" s="97"/>
      <c r="F302" s="213">
        <v>0</v>
      </c>
      <c r="G302" s="94"/>
    </row>
    <row r="303" spans="1:7" s="95" customFormat="1" ht="12.75" hidden="1">
      <c r="A303" s="121" t="s">
        <v>150</v>
      </c>
      <c r="B303" s="70" t="s">
        <v>151</v>
      </c>
      <c r="C303" s="68"/>
      <c r="D303" s="68"/>
      <c r="E303" s="97"/>
      <c r="F303" s="213">
        <v>0</v>
      </c>
      <c r="G303" s="94"/>
    </row>
    <row r="304" spans="1:7" s="95" customFormat="1" ht="12.75" hidden="1">
      <c r="A304" s="121" t="s">
        <v>85</v>
      </c>
      <c r="B304" s="70" t="s">
        <v>152</v>
      </c>
      <c r="C304" s="68"/>
      <c r="D304" s="68"/>
      <c r="E304" s="97"/>
      <c r="F304" s="213">
        <v>0</v>
      </c>
      <c r="G304" s="94"/>
    </row>
    <row r="305" spans="1:7" s="95" customFormat="1" ht="12.75" hidden="1">
      <c r="A305" s="121" t="s">
        <v>85</v>
      </c>
      <c r="B305" s="70" t="s">
        <v>153</v>
      </c>
      <c r="C305" s="68"/>
      <c r="D305" s="68"/>
      <c r="E305" s="97"/>
      <c r="F305" s="213">
        <v>0</v>
      </c>
      <c r="G305" s="94"/>
    </row>
    <row r="306" spans="1:7" s="95" customFormat="1" ht="12.75" hidden="1">
      <c r="A306" s="121" t="s">
        <v>154</v>
      </c>
      <c r="B306" s="70" t="s">
        <v>155</v>
      </c>
      <c r="C306" s="68"/>
      <c r="D306" s="68"/>
      <c r="E306" s="97"/>
      <c r="F306" s="213">
        <v>0</v>
      </c>
      <c r="G306" s="94"/>
    </row>
    <row r="307" spans="1:7" s="95" customFormat="1" ht="12.75" hidden="1">
      <c r="A307" s="121">
        <v>544</v>
      </c>
      <c r="B307" s="70" t="s">
        <v>156</v>
      </c>
      <c r="C307" s="68"/>
      <c r="D307" s="68"/>
      <c r="E307" s="97"/>
      <c r="F307" s="213">
        <v>0</v>
      </c>
      <c r="G307" s="94"/>
    </row>
    <row r="308" spans="1:7" s="95" customFormat="1" ht="12.75" hidden="1">
      <c r="A308" s="121" t="s">
        <v>157</v>
      </c>
      <c r="B308" s="70" t="s">
        <v>158</v>
      </c>
      <c r="C308" s="68"/>
      <c r="D308" s="68"/>
      <c r="E308" s="97"/>
      <c r="F308" s="213">
        <v>0</v>
      </c>
      <c r="G308" s="94"/>
    </row>
    <row r="309" spans="1:7" s="95" customFormat="1" ht="12.75" hidden="1">
      <c r="A309" s="121">
        <v>600</v>
      </c>
      <c r="B309" s="70" t="s">
        <v>159</v>
      </c>
      <c r="C309" s="68"/>
      <c r="D309" s="68"/>
      <c r="E309" s="97"/>
      <c r="F309" s="213">
        <v>0</v>
      </c>
      <c r="G309" s="94"/>
    </row>
    <row r="310" spans="1:7" s="95" customFormat="1" ht="12.75" hidden="1">
      <c r="A310" s="70">
        <v>617</v>
      </c>
      <c r="B310" s="70" t="s">
        <v>160</v>
      </c>
      <c r="C310" s="68"/>
      <c r="D310" s="68"/>
      <c r="E310" s="97"/>
      <c r="F310" s="213">
        <v>0</v>
      </c>
      <c r="G310" s="94"/>
    </row>
    <row r="311" spans="1:7" s="95" customFormat="1" ht="12.75" hidden="1">
      <c r="A311" s="70">
        <v>621</v>
      </c>
      <c r="B311" s="70" t="s">
        <v>161</v>
      </c>
      <c r="C311" s="68"/>
      <c r="D311" s="68"/>
      <c r="E311" s="97"/>
      <c r="F311" s="213">
        <v>0</v>
      </c>
      <c r="G311" s="94"/>
    </row>
    <row r="312" spans="1:7" s="95" customFormat="1" ht="12.75" hidden="1">
      <c r="A312" s="121" t="s">
        <v>86</v>
      </c>
      <c r="B312" s="70" t="s">
        <v>162</v>
      </c>
      <c r="C312" s="68"/>
      <c r="D312" s="68"/>
      <c r="E312" s="97"/>
      <c r="F312" s="213">
        <v>0</v>
      </c>
      <c r="G312" s="94"/>
    </row>
    <row r="313" spans="1:7" s="95" customFormat="1" ht="12.75" hidden="1">
      <c r="A313" s="121" t="s">
        <v>86</v>
      </c>
      <c r="B313" s="70" t="s">
        <v>163</v>
      </c>
      <c r="C313" s="68"/>
      <c r="D313" s="68"/>
      <c r="E313" s="97"/>
      <c r="F313" s="213">
        <v>0</v>
      </c>
      <c r="G313" s="94"/>
    </row>
    <row r="314" spans="1:7" s="95" customFormat="1" ht="12.75" hidden="1">
      <c r="A314" s="70">
        <v>632</v>
      </c>
      <c r="B314" s="70" t="s">
        <v>164</v>
      </c>
      <c r="C314" s="68"/>
      <c r="D314" s="68"/>
      <c r="E314" s="97"/>
      <c r="F314" s="213">
        <v>0</v>
      </c>
      <c r="G314" s="94"/>
    </row>
    <row r="315" spans="1:7" s="95" customFormat="1" ht="12.75" hidden="1">
      <c r="A315" s="121">
        <v>640</v>
      </c>
      <c r="B315" s="70" t="s">
        <v>165</v>
      </c>
      <c r="C315" s="68"/>
      <c r="D315" s="68"/>
      <c r="E315" s="97"/>
      <c r="F315" s="213">
        <v>0</v>
      </c>
      <c r="G315" s="94"/>
    </row>
    <row r="316" spans="1:7" s="95" customFormat="1" ht="12.75" hidden="1">
      <c r="A316" s="121" t="s">
        <v>84</v>
      </c>
      <c r="B316" s="70" t="s">
        <v>166</v>
      </c>
      <c r="C316" s="68"/>
      <c r="D316" s="68"/>
      <c r="E316" s="97"/>
      <c r="F316" s="213">
        <v>0</v>
      </c>
      <c r="G316" s="94"/>
    </row>
    <row r="317" spans="1:7" s="95" customFormat="1" ht="19.5" customHeight="1" hidden="1">
      <c r="A317" s="93"/>
      <c r="B317" s="93"/>
      <c r="C317" s="68"/>
      <c r="D317" s="68"/>
      <c r="E317" s="68"/>
      <c r="F317" s="215"/>
      <c r="G317" s="94"/>
    </row>
    <row r="318" spans="1:7" s="95" customFormat="1" ht="19.5" customHeight="1" hidden="1" thickBot="1">
      <c r="A318" s="21" t="s">
        <v>167</v>
      </c>
      <c r="B318" s="99"/>
      <c r="C318" s="100"/>
      <c r="D318" s="100"/>
      <c r="E318" s="137"/>
      <c r="F318" s="214">
        <f>SUM(F319:F329)</f>
        <v>0</v>
      </c>
      <c r="G318" s="94"/>
    </row>
    <row r="319" spans="1:7" s="95" customFormat="1" ht="5.25" customHeight="1" hidden="1">
      <c r="A319" s="70"/>
      <c r="B319" s="70"/>
      <c r="C319" s="68"/>
      <c r="D319" s="68"/>
      <c r="E319" s="97"/>
      <c r="F319" s="213"/>
      <c r="G319" s="94"/>
    </row>
    <row r="320" spans="1:7" s="95" customFormat="1" ht="10.5" customHeight="1" hidden="1">
      <c r="A320" s="121">
        <v>0</v>
      </c>
      <c r="B320" s="70">
        <v>0</v>
      </c>
      <c r="C320" s="68"/>
      <c r="D320" s="68"/>
      <c r="E320" s="97"/>
      <c r="F320" s="213">
        <v>0</v>
      </c>
      <c r="G320" s="94"/>
    </row>
    <row r="321" spans="1:7" s="95" customFormat="1" ht="12.75" customHeight="1" hidden="1">
      <c r="A321" s="121">
        <v>0</v>
      </c>
      <c r="B321" s="70">
        <v>0</v>
      </c>
      <c r="C321" s="68"/>
      <c r="D321" s="68"/>
      <c r="E321" s="97"/>
      <c r="F321" s="213">
        <v>0</v>
      </c>
      <c r="G321" s="94"/>
    </row>
    <row r="322" spans="1:7" s="95" customFormat="1" ht="12.75" customHeight="1" hidden="1">
      <c r="A322" s="121">
        <v>171</v>
      </c>
      <c r="B322" s="70" t="s">
        <v>168</v>
      </c>
      <c r="C322" s="68"/>
      <c r="D322" s="68"/>
      <c r="E322" s="97"/>
      <c r="F322" s="213">
        <v>0</v>
      </c>
      <c r="G322" s="94"/>
    </row>
    <row r="323" spans="1:7" s="95" customFormat="1" ht="12.75" customHeight="1" hidden="1">
      <c r="A323" s="121">
        <v>497</v>
      </c>
      <c r="B323" s="70" t="s">
        <v>169</v>
      </c>
      <c r="C323" s="68"/>
      <c r="D323" s="68"/>
      <c r="E323" s="97"/>
      <c r="F323" s="213">
        <v>0</v>
      </c>
      <c r="G323" s="94"/>
    </row>
    <row r="324" spans="1:7" s="95" customFormat="1" ht="12.75" customHeight="1" hidden="1">
      <c r="A324" s="121">
        <v>578</v>
      </c>
      <c r="B324" s="70" t="s">
        <v>170</v>
      </c>
      <c r="C324" s="68"/>
      <c r="D324" s="68"/>
      <c r="E324" s="97"/>
      <c r="F324" s="213">
        <v>0</v>
      </c>
      <c r="G324" s="94"/>
    </row>
    <row r="325" spans="1:7" s="95" customFormat="1" ht="12.75" customHeight="1" hidden="1">
      <c r="A325" s="121">
        <v>584</v>
      </c>
      <c r="B325" s="70" t="s">
        <v>171</v>
      </c>
      <c r="C325" s="68"/>
      <c r="D325" s="68"/>
      <c r="E325" s="97"/>
      <c r="F325" s="213">
        <v>0</v>
      </c>
      <c r="G325" s="94"/>
    </row>
    <row r="326" spans="1:7" s="95" customFormat="1" ht="12.75" customHeight="1" hidden="1">
      <c r="A326" s="121">
        <v>590</v>
      </c>
      <c r="B326" s="70" t="s">
        <v>172</v>
      </c>
      <c r="C326" s="68"/>
      <c r="D326" s="68"/>
      <c r="E326" s="97"/>
      <c r="F326" s="213">
        <v>0</v>
      </c>
      <c r="G326" s="94"/>
    </row>
    <row r="327" spans="1:7" s="95" customFormat="1" ht="12.75" customHeight="1" hidden="1">
      <c r="A327" s="121">
        <v>602</v>
      </c>
      <c r="B327" s="70" t="s">
        <v>173</v>
      </c>
      <c r="C327" s="68"/>
      <c r="D327" s="68"/>
      <c r="E327" s="97"/>
      <c r="F327" s="213">
        <v>0</v>
      </c>
      <c r="G327" s="94"/>
    </row>
    <row r="328" spans="1:7" s="95" customFormat="1" ht="12.75" customHeight="1" hidden="1">
      <c r="A328" s="121">
        <v>0</v>
      </c>
      <c r="B328" s="70">
        <v>0</v>
      </c>
      <c r="C328" s="68"/>
      <c r="D328" s="68"/>
      <c r="E328" s="97"/>
      <c r="F328" s="213">
        <v>0</v>
      </c>
      <c r="G328" s="94"/>
    </row>
    <row r="329" spans="1:7" s="95" customFormat="1" ht="15" customHeight="1">
      <c r="A329" s="93"/>
      <c r="B329" s="93"/>
      <c r="C329" s="68"/>
      <c r="D329" s="68"/>
      <c r="E329" s="68"/>
      <c r="F329" s="215"/>
      <c r="G329" s="94"/>
    </row>
    <row r="330" spans="1:7" s="95" customFormat="1" ht="18.75" thickBot="1">
      <c r="A330" s="21" t="s">
        <v>55</v>
      </c>
      <c r="B330" s="99"/>
      <c r="C330" s="100"/>
      <c r="D330" s="100"/>
      <c r="E330" s="137"/>
      <c r="F330" s="214">
        <f>SUM(F331:F335)</f>
        <v>576</v>
      </c>
      <c r="G330" s="94"/>
    </row>
    <row r="331" spans="1:7" s="95" customFormat="1" ht="12.75">
      <c r="A331" s="70">
        <v>310</v>
      </c>
      <c r="B331" s="70" t="s">
        <v>312</v>
      </c>
      <c r="C331" s="68"/>
      <c r="D331" s="68"/>
      <c r="E331" s="97"/>
      <c r="F331" s="213">
        <v>105</v>
      </c>
      <c r="G331" s="94"/>
    </row>
    <row r="332" spans="1:7" s="95" customFormat="1" ht="12.75">
      <c r="A332" s="70">
        <v>312</v>
      </c>
      <c r="B332" s="70" t="s">
        <v>275</v>
      </c>
      <c r="C332" s="68"/>
      <c r="D332" s="68"/>
      <c r="E332" s="97"/>
      <c r="F332" s="213">
        <v>300</v>
      </c>
      <c r="G332" s="94"/>
    </row>
    <row r="333" spans="1:7" s="95" customFormat="1" ht="12.75">
      <c r="A333" s="121" t="s">
        <v>249</v>
      </c>
      <c r="B333" s="70" t="s">
        <v>276</v>
      </c>
      <c r="C333" s="68"/>
      <c r="D333" s="68"/>
      <c r="E333" s="97"/>
      <c r="F333" s="213">
        <v>71</v>
      </c>
      <c r="G333" s="94"/>
    </row>
    <row r="334" spans="1:7" s="95" customFormat="1" ht="12.75">
      <c r="A334" s="121" t="s">
        <v>250</v>
      </c>
      <c r="B334" s="70" t="s">
        <v>2</v>
      </c>
      <c r="C334" s="68"/>
      <c r="D334" s="68"/>
      <c r="E334" s="97"/>
      <c r="F334" s="213">
        <v>100</v>
      </c>
      <c r="G334" s="94"/>
    </row>
    <row r="335" spans="1:7" s="95" customFormat="1" ht="15" customHeight="1">
      <c r="A335" s="93"/>
      <c r="B335" s="93"/>
      <c r="C335" s="68"/>
      <c r="D335" s="68"/>
      <c r="E335" s="68"/>
      <c r="F335" s="215"/>
      <c r="G335" s="94"/>
    </row>
    <row r="336" spans="1:7" s="95" customFormat="1" ht="18.75" thickBot="1">
      <c r="A336" s="21" t="s">
        <v>174</v>
      </c>
      <c r="B336" s="21"/>
      <c r="C336" s="21"/>
      <c r="D336" s="21"/>
      <c r="E336" s="138"/>
      <c r="F336" s="214">
        <f>SUM(F337:F339)</f>
        <v>100</v>
      </c>
      <c r="G336" s="94"/>
    </row>
    <row r="337" spans="1:7" s="95" customFormat="1" ht="12.75">
      <c r="A337" s="121">
        <v>554</v>
      </c>
      <c r="B337" s="70" t="s">
        <v>271</v>
      </c>
      <c r="C337" s="68"/>
      <c r="D337" s="68"/>
      <c r="E337" s="97"/>
      <c r="F337" s="213">
        <v>100</v>
      </c>
      <c r="G337" s="94"/>
    </row>
    <row r="338" spans="4:7" s="95" customFormat="1" ht="12.75">
      <c r="D338" s="68"/>
      <c r="E338" s="97"/>
      <c r="F338" s="213"/>
      <c r="G338" s="94"/>
    </row>
    <row r="339" spans="1:7" s="95" customFormat="1" ht="15" customHeight="1" hidden="1">
      <c r="A339" s="93"/>
      <c r="B339" s="93"/>
      <c r="C339" s="68"/>
      <c r="D339" s="68"/>
      <c r="E339" s="68"/>
      <c r="F339" s="215"/>
      <c r="G339" s="94"/>
    </row>
    <row r="340" spans="1:7" s="95" customFormat="1" ht="18.75" hidden="1" thickBot="1">
      <c r="A340" s="21" t="s">
        <v>175</v>
      </c>
      <c r="B340" s="99"/>
      <c r="C340" s="100"/>
      <c r="D340" s="100"/>
      <c r="E340" s="137"/>
      <c r="F340" s="214">
        <f>SUM(F341:F351)</f>
        <v>0</v>
      </c>
      <c r="G340" s="94"/>
    </row>
    <row r="341" spans="1:7" s="95" customFormat="1" ht="12.75" hidden="1">
      <c r="A341" s="70">
        <v>83</v>
      </c>
      <c r="B341" s="70" t="s">
        <v>176</v>
      </c>
      <c r="C341" s="68"/>
      <c r="D341" s="68"/>
      <c r="E341" s="97"/>
      <c r="F341" s="276"/>
      <c r="G341" s="94"/>
    </row>
    <row r="342" spans="1:7" s="95" customFormat="1" ht="12.75" hidden="1">
      <c r="A342" s="70">
        <v>112</v>
      </c>
      <c r="B342" s="70" t="s">
        <v>177</v>
      </c>
      <c r="C342" s="68"/>
      <c r="D342" s="68"/>
      <c r="E342" s="97"/>
      <c r="F342" s="213">
        <v>0</v>
      </c>
      <c r="G342" s="94"/>
    </row>
    <row r="343" spans="1:7" s="95" customFormat="1" ht="12.75" hidden="1">
      <c r="A343" s="70">
        <v>256</v>
      </c>
      <c r="B343" s="70" t="s">
        <v>178</v>
      </c>
      <c r="C343" s="68"/>
      <c r="D343" s="68"/>
      <c r="E343" s="97"/>
      <c r="F343" s="213">
        <v>0</v>
      </c>
      <c r="G343" s="94"/>
    </row>
    <row r="344" spans="1:7" s="95" customFormat="1" ht="12.75" hidden="1">
      <c r="A344" s="121">
        <v>402</v>
      </c>
      <c r="B344" s="70" t="s">
        <v>179</v>
      </c>
      <c r="C344" s="68"/>
      <c r="D344" s="68"/>
      <c r="E344" s="97"/>
      <c r="F344" s="213">
        <v>0</v>
      </c>
      <c r="G344" s="94"/>
    </row>
    <row r="345" spans="1:7" s="95" customFormat="1" ht="12.75" hidden="1">
      <c r="A345" s="121">
        <v>528</v>
      </c>
      <c r="B345" s="70" t="s">
        <v>180</v>
      </c>
      <c r="C345" s="68"/>
      <c r="D345" s="68"/>
      <c r="E345" s="97"/>
      <c r="F345" s="213">
        <v>0</v>
      </c>
      <c r="G345" s="94"/>
    </row>
    <row r="346" spans="1:7" s="95" customFormat="1" ht="12.75" hidden="1">
      <c r="A346" s="121" t="s">
        <v>181</v>
      </c>
      <c r="B346" s="70" t="s">
        <v>182</v>
      </c>
      <c r="C346" s="68"/>
      <c r="D346" s="68"/>
      <c r="E346" s="97"/>
      <c r="F346" s="213">
        <v>0</v>
      </c>
      <c r="G346" s="94"/>
    </row>
    <row r="347" spans="1:7" s="95" customFormat="1" ht="12.75" hidden="1">
      <c r="A347" s="121" t="s">
        <v>98</v>
      </c>
      <c r="B347" s="70" t="s">
        <v>183</v>
      </c>
      <c r="C347" s="68"/>
      <c r="D347" s="68"/>
      <c r="E347" s="97"/>
      <c r="F347" s="213">
        <v>0</v>
      </c>
      <c r="G347" s="94"/>
    </row>
    <row r="348" spans="1:7" s="95" customFormat="1" ht="12.75" hidden="1">
      <c r="A348" s="70" t="s">
        <v>184</v>
      </c>
      <c r="B348" s="70" t="s">
        <v>185</v>
      </c>
      <c r="C348" s="68"/>
      <c r="D348" s="68"/>
      <c r="E348" s="97"/>
      <c r="F348" s="213">
        <v>0</v>
      </c>
      <c r="G348" s="94"/>
    </row>
    <row r="349" spans="1:7" s="95" customFormat="1" ht="12.75" hidden="1">
      <c r="A349" s="70">
        <v>630</v>
      </c>
      <c r="B349" s="70" t="s">
        <v>186</v>
      </c>
      <c r="C349" s="68"/>
      <c r="D349" s="68"/>
      <c r="E349" s="97"/>
      <c r="F349" s="213">
        <v>0</v>
      </c>
      <c r="G349" s="94"/>
    </row>
    <row r="350" spans="4:7" s="95" customFormat="1" ht="12.75" hidden="1">
      <c r="D350" s="68"/>
      <c r="E350" s="97"/>
      <c r="F350" s="213">
        <v>0</v>
      </c>
      <c r="G350" s="94"/>
    </row>
    <row r="351" spans="1:7" s="95" customFormat="1" ht="9" customHeight="1" hidden="1">
      <c r="A351" s="70"/>
      <c r="B351" s="70"/>
      <c r="C351" s="68"/>
      <c r="D351" s="68"/>
      <c r="E351" s="68"/>
      <c r="F351" s="213"/>
      <c r="G351" s="94"/>
    </row>
    <row r="352" spans="1:7" s="95" customFormat="1" ht="19.5" customHeight="1" hidden="1" thickBot="1">
      <c r="A352" s="21" t="s">
        <v>187</v>
      </c>
      <c r="B352" s="99"/>
      <c r="C352" s="100"/>
      <c r="D352" s="100"/>
      <c r="E352" s="137"/>
      <c r="F352" s="214">
        <f>SUM(F353:F357)</f>
        <v>0</v>
      </c>
      <c r="G352" s="94"/>
    </row>
    <row r="353" spans="1:7" s="95" customFormat="1" ht="10.5" customHeight="1" hidden="1">
      <c r="A353" s="70"/>
      <c r="B353" s="70"/>
      <c r="C353" s="68"/>
      <c r="D353" s="68"/>
      <c r="E353" s="97"/>
      <c r="F353" s="213"/>
      <c r="G353" s="94"/>
    </row>
    <row r="354" spans="1:7" s="95" customFormat="1" ht="9" customHeight="1" hidden="1">
      <c r="A354" s="139">
        <v>0</v>
      </c>
      <c r="B354" s="140">
        <v>0</v>
      </c>
      <c r="C354" s="68"/>
      <c r="D354" s="68"/>
      <c r="E354" s="97"/>
      <c r="F354" s="213">
        <v>0</v>
      </c>
      <c r="G354" s="94"/>
    </row>
    <row r="355" spans="1:7" s="95" customFormat="1" ht="12.75" customHeight="1" hidden="1">
      <c r="A355" s="121">
        <v>102</v>
      </c>
      <c r="B355" s="70" t="s">
        <v>188</v>
      </c>
      <c r="C355" s="68"/>
      <c r="D355" s="68"/>
      <c r="E355" s="97"/>
      <c r="F355" s="213">
        <v>0</v>
      </c>
      <c r="G355" s="94"/>
    </row>
    <row r="356" spans="1:7" s="95" customFormat="1" ht="12.75" customHeight="1" hidden="1">
      <c r="A356" s="121">
        <v>149</v>
      </c>
      <c r="B356" s="70" t="s">
        <v>189</v>
      </c>
      <c r="C356" s="68"/>
      <c r="D356" s="68"/>
      <c r="E356" s="97"/>
      <c r="F356" s="213">
        <v>0</v>
      </c>
      <c r="G356" s="94"/>
    </row>
    <row r="357" spans="1:7" s="95" customFormat="1" ht="12.75" customHeight="1" hidden="1">
      <c r="A357" s="141" t="s">
        <v>95</v>
      </c>
      <c r="B357" s="142" t="s">
        <v>190</v>
      </c>
      <c r="C357" s="68"/>
      <c r="D357" s="68"/>
      <c r="E357" s="97"/>
      <c r="F357" s="213">
        <v>0</v>
      </c>
      <c r="G357" s="94"/>
    </row>
    <row r="358" spans="1:7" s="95" customFormat="1" ht="6" customHeight="1" hidden="1">
      <c r="A358" s="93"/>
      <c r="B358" s="93"/>
      <c r="C358" s="68"/>
      <c r="D358" s="68"/>
      <c r="E358" s="68"/>
      <c r="F358" s="215"/>
      <c r="G358" s="94"/>
    </row>
    <row r="359" spans="1:7" s="95" customFormat="1" ht="18.75" hidden="1" thickBot="1">
      <c r="A359" s="21" t="s">
        <v>191</v>
      </c>
      <c r="B359" s="99"/>
      <c r="C359" s="100"/>
      <c r="D359" s="100"/>
      <c r="E359" s="137"/>
      <c r="F359" s="214">
        <f>SUM(F360:F377)</f>
        <v>0</v>
      </c>
      <c r="G359" s="94"/>
    </row>
    <row r="360" spans="1:7" s="95" customFormat="1" ht="6" customHeight="1" hidden="1">
      <c r="A360" s="70"/>
      <c r="B360" s="70"/>
      <c r="C360" s="68"/>
      <c r="D360" s="68"/>
      <c r="E360" s="97"/>
      <c r="F360" s="213"/>
      <c r="G360" s="94"/>
    </row>
    <row r="361" spans="1:7" s="95" customFormat="1" ht="12.75" hidden="1">
      <c r="A361" s="70">
        <v>207</v>
      </c>
      <c r="B361" s="70" t="s">
        <v>192</v>
      </c>
      <c r="C361" s="68"/>
      <c r="D361" s="68"/>
      <c r="E361" s="97"/>
      <c r="F361" s="213">
        <v>0</v>
      </c>
      <c r="G361" s="94"/>
    </row>
    <row r="362" spans="1:7" s="95" customFormat="1" ht="12.75" hidden="1">
      <c r="A362" s="70">
        <v>118</v>
      </c>
      <c r="B362" s="70" t="s">
        <v>193</v>
      </c>
      <c r="C362" s="68"/>
      <c r="D362" s="68"/>
      <c r="E362" s="97"/>
      <c r="F362" s="213">
        <v>0</v>
      </c>
      <c r="G362" s="94"/>
    </row>
    <row r="363" spans="1:7" s="95" customFormat="1" ht="12.75" hidden="1">
      <c r="A363" s="70">
        <v>389</v>
      </c>
      <c r="B363" s="70" t="s">
        <v>194</v>
      </c>
      <c r="C363" s="68"/>
      <c r="D363" s="68"/>
      <c r="E363" s="97"/>
      <c r="F363" s="213">
        <v>0</v>
      </c>
      <c r="G363" s="94"/>
    </row>
    <row r="364" spans="1:7" s="95" customFormat="1" ht="12.75" hidden="1">
      <c r="A364" s="121">
        <v>389</v>
      </c>
      <c r="B364" s="70" t="s">
        <v>195</v>
      </c>
      <c r="C364" s="68"/>
      <c r="D364" s="68"/>
      <c r="E364" s="97"/>
      <c r="F364" s="213">
        <v>0</v>
      </c>
      <c r="G364" s="94"/>
    </row>
    <row r="365" spans="1:7" s="95" customFormat="1" ht="12.75" hidden="1">
      <c r="A365" s="121">
        <v>418</v>
      </c>
      <c r="B365" s="70" t="s">
        <v>196</v>
      </c>
      <c r="C365" s="68"/>
      <c r="D365" s="68"/>
      <c r="E365" s="97"/>
      <c r="F365" s="213">
        <v>0</v>
      </c>
      <c r="G365" s="94"/>
    </row>
    <row r="366" spans="1:7" s="95" customFormat="1" ht="12.75" hidden="1">
      <c r="A366" s="121" t="s">
        <v>128</v>
      </c>
      <c r="B366" s="70" t="s">
        <v>197</v>
      </c>
      <c r="C366" s="68"/>
      <c r="D366" s="68"/>
      <c r="E366" s="97"/>
      <c r="F366" s="213">
        <v>0</v>
      </c>
      <c r="G366" s="94"/>
    </row>
    <row r="367" spans="1:7" s="95" customFormat="1" ht="12.75" hidden="1">
      <c r="A367" s="143" t="s">
        <v>198</v>
      </c>
      <c r="B367" s="144" t="s">
        <v>199</v>
      </c>
      <c r="C367" s="68"/>
      <c r="D367" s="68"/>
      <c r="E367" s="97"/>
      <c r="F367" s="213">
        <v>0</v>
      </c>
      <c r="G367" s="94"/>
    </row>
    <row r="368" spans="1:7" s="95" customFormat="1" ht="12.75" hidden="1">
      <c r="A368" s="121" t="s">
        <v>200</v>
      </c>
      <c r="B368" s="70" t="s">
        <v>201</v>
      </c>
      <c r="C368" s="68"/>
      <c r="D368" s="68"/>
      <c r="E368" s="97"/>
      <c r="F368" s="213">
        <v>0</v>
      </c>
      <c r="G368" s="94"/>
    </row>
    <row r="369" spans="1:7" s="95" customFormat="1" ht="12.75" hidden="1">
      <c r="A369" s="121" t="s">
        <v>97</v>
      </c>
      <c r="B369" s="70" t="s">
        <v>202</v>
      </c>
      <c r="C369" s="68"/>
      <c r="D369" s="68"/>
      <c r="E369" s="97"/>
      <c r="F369" s="213">
        <v>0</v>
      </c>
      <c r="G369" s="94"/>
    </row>
    <row r="370" spans="1:7" s="95" customFormat="1" ht="12.75" hidden="1">
      <c r="A370" s="143" t="s">
        <v>203</v>
      </c>
      <c r="B370" s="144" t="s">
        <v>204</v>
      </c>
      <c r="C370" s="68"/>
      <c r="D370" s="68"/>
      <c r="E370" s="97"/>
      <c r="F370" s="213">
        <v>0</v>
      </c>
      <c r="G370" s="94"/>
    </row>
    <row r="371" spans="1:7" s="95" customFormat="1" ht="12.75" hidden="1">
      <c r="A371" s="70">
        <v>591</v>
      </c>
      <c r="B371" s="70" t="s">
        <v>205</v>
      </c>
      <c r="C371" s="68"/>
      <c r="D371" s="68"/>
      <c r="E371" s="97"/>
      <c r="F371" s="213">
        <v>0</v>
      </c>
      <c r="G371" s="94"/>
    </row>
    <row r="372" spans="1:7" s="95" customFormat="1" ht="12.75" hidden="1">
      <c r="A372" s="70">
        <v>591</v>
      </c>
      <c r="B372" s="70" t="s">
        <v>206</v>
      </c>
      <c r="C372" s="68"/>
      <c r="D372" s="68"/>
      <c r="E372" s="97"/>
      <c r="F372" s="213">
        <v>0</v>
      </c>
      <c r="G372" s="94"/>
    </row>
    <row r="373" spans="1:7" s="95" customFormat="1" ht="12.75" hidden="1">
      <c r="A373" s="145">
        <v>603</v>
      </c>
      <c r="B373" s="144" t="s">
        <v>207</v>
      </c>
      <c r="C373" s="68"/>
      <c r="D373" s="68"/>
      <c r="E373" s="97"/>
      <c r="F373" s="213">
        <v>0</v>
      </c>
      <c r="G373" s="94"/>
    </row>
    <row r="374" spans="1:7" s="95" customFormat="1" ht="12.75" hidden="1">
      <c r="A374" s="121" t="s">
        <v>86</v>
      </c>
      <c r="B374" s="70" t="s">
        <v>162</v>
      </c>
      <c r="C374" s="68"/>
      <c r="D374" s="68"/>
      <c r="E374" s="97"/>
      <c r="F374" s="213">
        <v>0</v>
      </c>
      <c r="G374" s="94"/>
    </row>
    <row r="375" spans="1:7" s="95" customFormat="1" ht="12.75" hidden="1">
      <c r="A375" s="143" t="s">
        <v>86</v>
      </c>
      <c r="B375" s="144" t="s">
        <v>163</v>
      </c>
      <c r="C375" s="68"/>
      <c r="D375" s="68"/>
      <c r="E375" s="97"/>
      <c r="F375" s="213">
        <v>0</v>
      </c>
      <c r="G375" s="94"/>
    </row>
    <row r="376" spans="1:7" s="95" customFormat="1" ht="12.75" customHeight="1" hidden="1">
      <c r="A376" s="145">
        <v>0</v>
      </c>
      <c r="B376" s="146">
        <v>0</v>
      </c>
      <c r="C376" s="68"/>
      <c r="D376" s="68"/>
      <c r="E376" s="97"/>
      <c r="F376" s="213">
        <v>0</v>
      </c>
      <c r="G376" s="94"/>
    </row>
    <row r="377" spans="1:7" s="95" customFormat="1" ht="13.5" customHeight="1" hidden="1">
      <c r="A377" s="93"/>
      <c r="B377" s="93"/>
      <c r="C377" s="68"/>
      <c r="D377" s="68"/>
      <c r="E377" s="68"/>
      <c r="F377" s="215"/>
      <c r="G377" s="94"/>
    </row>
    <row r="378" spans="1:7" s="95" customFormat="1" ht="19.5" customHeight="1" hidden="1" thickBot="1">
      <c r="A378" s="21" t="s">
        <v>60</v>
      </c>
      <c r="B378" s="99"/>
      <c r="C378" s="100"/>
      <c r="D378" s="100"/>
      <c r="E378" s="137"/>
      <c r="F378" s="214">
        <f>SUM(F379:F384)</f>
        <v>0</v>
      </c>
      <c r="G378" s="94"/>
    </row>
    <row r="379" spans="1:7" s="95" customFormat="1" ht="8.25" customHeight="1" hidden="1">
      <c r="A379" s="70"/>
      <c r="B379" s="70"/>
      <c r="C379" s="68"/>
      <c r="D379" s="68"/>
      <c r="E379" s="97"/>
      <c r="F379" s="213"/>
      <c r="G379" s="94"/>
    </row>
    <row r="380" spans="1:7" s="95" customFormat="1" ht="10.5" customHeight="1" hidden="1">
      <c r="A380" s="147">
        <v>0</v>
      </c>
      <c r="B380" s="146">
        <v>0</v>
      </c>
      <c r="C380" s="68"/>
      <c r="D380" s="68"/>
      <c r="E380" s="97"/>
      <c r="F380" s="213">
        <v>0</v>
      </c>
      <c r="G380" s="94"/>
    </row>
    <row r="381" spans="1:7" s="95" customFormat="1" ht="10.5" customHeight="1" hidden="1">
      <c r="A381" s="144">
        <v>233</v>
      </c>
      <c r="B381" s="144" t="s">
        <v>208</v>
      </c>
      <c r="C381" s="68"/>
      <c r="D381" s="68"/>
      <c r="E381" s="97"/>
      <c r="F381" s="213">
        <v>0</v>
      </c>
      <c r="G381" s="94"/>
    </row>
    <row r="382" spans="1:7" s="95" customFormat="1" ht="10.5" customHeight="1" hidden="1">
      <c r="A382" s="144" t="s">
        <v>99</v>
      </c>
      <c r="B382" s="144" t="s">
        <v>209</v>
      </c>
      <c r="C382" s="68"/>
      <c r="D382" s="68"/>
      <c r="E382" s="97"/>
      <c r="F382" s="213">
        <v>0</v>
      </c>
      <c r="G382" s="94"/>
    </row>
    <row r="383" spans="1:7" s="95" customFormat="1" ht="10.5" customHeight="1" hidden="1">
      <c r="A383" s="70"/>
      <c r="B383" s="70"/>
      <c r="C383" s="68"/>
      <c r="D383" s="68"/>
      <c r="E383" s="97"/>
      <c r="F383" s="213"/>
      <c r="G383" s="94"/>
    </row>
    <row r="384" spans="1:7" s="95" customFormat="1" ht="6" customHeight="1" hidden="1">
      <c r="A384" s="93"/>
      <c r="B384" s="93"/>
      <c r="C384" s="68"/>
      <c r="D384" s="68"/>
      <c r="E384" s="68"/>
      <c r="F384" s="215"/>
      <c r="G384" s="94"/>
    </row>
    <row r="385" spans="1:7" s="95" customFormat="1" ht="19.5" customHeight="1" hidden="1" thickBot="1">
      <c r="A385" s="21" t="s">
        <v>210</v>
      </c>
      <c r="B385" s="99"/>
      <c r="C385" s="100"/>
      <c r="D385" s="100"/>
      <c r="E385" s="137"/>
      <c r="F385" s="214">
        <f>SUM(F386:F388)</f>
        <v>0</v>
      </c>
      <c r="G385" s="94"/>
    </row>
    <row r="386" spans="1:7" s="95" customFormat="1" ht="13.5" customHeight="1" hidden="1">
      <c r="A386" s="140">
        <v>0</v>
      </c>
      <c r="B386" s="146">
        <v>0</v>
      </c>
      <c r="C386" s="68"/>
      <c r="D386" s="68"/>
      <c r="E386" s="97"/>
      <c r="F386" s="213">
        <v>0</v>
      </c>
      <c r="G386" s="94"/>
    </row>
    <row r="387" spans="1:7" s="95" customFormat="1" ht="15.75" customHeight="1" hidden="1">
      <c r="A387" s="140">
        <v>0</v>
      </c>
      <c r="B387" s="146">
        <v>0</v>
      </c>
      <c r="C387" s="68"/>
      <c r="D387" s="68"/>
      <c r="E387" s="97"/>
      <c r="F387" s="213">
        <v>0</v>
      </c>
      <c r="G387" s="94"/>
    </row>
    <row r="388" spans="1:7" s="95" customFormat="1" ht="6" customHeight="1" hidden="1">
      <c r="A388" s="93"/>
      <c r="B388" s="93"/>
      <c r="C388" s="68"/>
      <c r="D388" s="68"/>
      <c r="E388" s="68"/>
      <c r="F388" s="215"/>
      <c r="G388" s="94"/>
    </row>
    <row r="389" spans="1:7" s="95" customFormat="1" ht="18.75" hidden="1" thickBot="1">
      <c r="A389" s="21" t="s">
        <v>108</v>
      </c>
      <c r="B389" s="99"/>
      <c r="C389" s="100"/>
      <c r="D389" s="100"/>
      <c r="E389" s="137"/>
      <c r="F389" s="214">
        <f>SUM(F390:F393)</f>
        <v>0</v>
      </c>
      <c r="G389" s="94"/>
    </row>
    <row r="390" spans="1:7" s="95" customFormat="1" ht="12.75" hidden="1">
      <c r="A390" s="145">
        <v>0</v>
      </c>
      <c r="B390" s="146">
        <v>0</v>
      </c>
      <c r="C390" s="68"/>
      <c r="D390" s="68"/>
      <c r="E390" s="97"/>
      <c r="F390" s="213">
        <v>0</v>
      </c>
      <c r="G390" s="94"/>
    </row>
    <row r="391" spans="1:7" s="95" customFormat="1" ht="12.75" customHeight="1" hidden="1">
      <c r="A391" s="145" t="s">
        <v>109</v>
      </c>
      <c r="B391" s="146" t="s">
        <v>211</v>
      </c>
      <c r="C391" s="68"/>
      <c r="D391" s="68"/>
      <c r="E391" s="97"/>
      <c r="F391" s="213">
        <v>0</v>
      </c>
      <c r="G391" s="94"/>
    </row>
    <row r="392" spans="1:7" s="95" customFormat="1" ht="12.75" customHeight="1" hidden="1">
      <c r="A392" s="145">
        <v>5291</v>
      </c>
      <c r="B392" s="146" t="s">
        <v>212</v>
      </c>
      <c r="C392" s="68"/>
      <c r="D392" s="68"/>
      <c r="E392" s="97"/>
      <c r="F392" s="213">
        <v>0</v>
      </c>
      <c r="G392" s="94"/>
    </row>
    <row r="393" spans="1:7" s="95" customFormat="1" ht="8.25" customHeight="1" hidden="1">
      <c r="A393" s="70"/>
      <c r="B393" s="70"/>
      <c r="C393" s="68"/>
      <c r="D393" s="68"/>
      <c r="E393" s="68"/>
      <c r="F393" s="213"/>
      <c r="G393" s="94"/>
    </row>
    <row r="394" spans="1:7" s="95" customFormat="1" ht="6.75" customHeight="1" hidden="1">
      <c r="A394" s="70"/>
      <c r="B394" s="70"/>
      <c r="C394" s="68"/>
      <c r="D394" s="68"/>
      <c r="E394" s="68"/>
      <c r="F394" s="213"/>
      <c r="G394" s="94"/>
    </row>
    <row r="395" spans="1:7" s="95" customFormat="1" ht="19.5" customHeight="1" hidden="1" thickBot="1">
      <c r="A395" s="21" t="s">
        <v>110</v>
      </c>
      <c r="B395" s="99"/>
      <c r="C395" s="100"/>
      <c r="D395" s="100"/>
      <c r="E395" s="137"/>
      <c r="F395" s="214">
        <f>SUM(F396:F402)</f>
        <v>0</v>
      </c>
      <c r="G395" s="94"/>
    </row>
    <row r="396" spans="1:7" s="95" customFormat="1" ht="3" customHeight="1" hidden="1">
      <c r="A396" s="93"/>
      <c r="B396" s="93"/>
      <c r="C396" s="68"/>
      <c r="D396" s="68"/>
      <c r="E396" s="68"/>
      <c r="F396" s="215"/>
      <c r="G396" s="94"/>
    </row>
    <row r="397" spans="1:7" s="95" customFormat="1" ht="12.75" customHeight="1" hidden="1">
      <c r="A397" s="144">
        <v>0</v>
      </c>
      <c r="B397" s="144">
        <v>0</v>
      </c>
      <c r="C397" s="68"/>
      <c r="D397" s="68"/>
      <c r="E397" s="68"/>
      <c r="F397" s="213">
        <v>0</v>
      </c>
      <c r="G397" s="94"/>
    </row>
    <row r="398" spans="1:7" s="95" customFormat="1" ht="12.75" customHeight="1" hidden="1">
      <c r="A398" s="144" t="s">
        <v>213</v>
      </c>
      <c r="B398" s="144" t="s">
        <v>214</v>
      </c>
      <c r="C398" s="68"/>
      <c r="D398" s="68"/>
      <c r="E398" s="68"/>
      <c r="F398" s="213">
        <v>0</v>
      </c>
      <c r="G398" s="94"/>
    </row>
    <row r="399" spans="1:7" s="95" customFormat="1" ht="12.75" customHeight="1" hidden="1">
      <c r="A399" s="144">
        <v>205</v>
      </c>
      <c r="B399" s="144" t="s">
        <v>215</v>
      </c>
      <c r="C399" s="68"/>
      <c r="D399" s="68"/>
      <c r="E399" s="68"/>
      <c r="F399" s="213">
        <v>0</v>
      </c>
      <c r="G399" s="94"/>
    </row>
    <row r="400" spans="1:7" s="95" customFormat="1" ht="12.75" customHeight="1" hidden="1">
      <c r="A400" s="144" t="s">
        <v>216</v>
      </c>
      <c r="B400" s="144" t="s">
        <v>217</v>
      </c>
      <c r="C400" s="68"/>
      <c r="D400" s="68"/>
      <c r="E400" s="68"/>
      <c r="F400" s="213">
        <v>0</v>
      </c>
      <c r="G400" s="94"/>
    </row>
    <row r="401" spans="1:7" s="95" customFormat="1" ht="12.75" customHeight="1" hidden="1">
      <c r="A401" s="144" t="s">
        <v>218</v>
      </c>
      <c r="B401" s="144" t="s">
        <v>219</v>
      </c>
      <c r="C401" s="68"/>
      <c r="D401" s="68"/>
      <c r="E401" s="68"/>
      <c r="F401" s="213">
        <v>0</v>
      </c>
      <c r="G401" s="94"/>
    </row>
    <row r="402" spans="1:7" s="95" customFormat="1" ht="12" customHeight="1" hidden="1">
      <c r="A402" s="93"/>
      <c r="B402" s="93"/>
      <c r="C402" s="68"/>
      <c r="D402" s="68"/>
      <c r="E402" s="68"/>
      <c r="F402" s="215"/>
      <c r="G402" s="94"/>
    </row>
    <row r="403" spans="1:7" s="95" customFormat="1" ht="18.75" hidden="1" thickBot="1">
      <c r="A403" s="21" t="s">
        <v>220</v>
      </c>
      <c r="B403" s="99"/>
      <c r="C403" s="100"/>
      <c r="D403" s="100"/>
      <c r="E403" s="137"/>
      <c r="F403" s="214">
        <f>SUM(F404:F409)</f>
        <v>0</v>
      </c>
      <c r="G403" s="94"/>
    </row>
    <row r="404" spans="1:6" s="95" customFormat="1" ht="6.75" customHeight="1" hidden="1">
      <c r="A404" s="70"/>
      <c r="B404" s="70"/>
      <c r="C404" s="70"/>
      <c r="D404" s="70"/>
      <c r="E404" s="70"/>
      <c r="F404" s="213"/>
    </row>
    <row r="405" spans="1:6" s="95" customFormat="1" ht="12.75" hidden="1">
      <c r="A405" s="148">
        <v>478</v>
      </c>
      <c r="B405" s="149" t="s">
        <v>125</v>
      </c>
      <c r="C405" s="70"/>
      <c r="D405" s="70"/>
      <c r="E405" s="70"/>
      <c r="F405" s="213">
        <v>0</v>
      </c>
    </row>
    <row r="406" spans="1:6" s="95" customFormat="1" ht="12.75" hidden="1">
      <c r="A406" s="148" t="s">
        <v>221</v>
      </c>
      <c r="B406" s="149" t="s">
        <v>222</v>
      </c>
      <c r="C406" s="70"/>
      <c r="D406" s="70"/>
      <c r="E406" s="70"/>
      <c r="F406" s="213">
        <v>0</v>
      </c>
    </row>
    <row r="407" spans="1:6" s="95" customFormat="1" ht="12.75" hidden="1">
      <c r="A407" s="148">
        <v>492</v>
      </c>
      <c r="B407" s="149" t="s">
        <v>223</v>
      </c>
      <c r="C407" s="70"/>
      <c r="D407" s="70"/>
      <c r="E407" s="70"/>
      <c r="F407" s="213">
        <v>0</v>
      </c>
    </row>
    <row r="408" spans="1:6" s="95" customFormat="1" ht="12.75" hidden="1">
      <c r="A408" s="148">
        <v>597</v>
      </c>
      <c r="B408" s="149" t="s">
        <v>224</v>
      </c>
      <c r="C408" s="70"/>
      <c r="D408" s="70"/>
      <c r="E408" s="70"/>
      <c r="F408" s="213">
        <v>0</v>
      </c>
    </row>
    <row r="409" spans="1:6" s="95" customFormat="1" ht="9" customHeight="1">
      <c r="A409" s="70"/>
      <c r="B409" s="70"/>
      <c r="C409" s="70"/>
      <c r="D409" s="70"/>
      <c r="E409" s="70"/>
      <c r="F409" s="213"/>
    </row>
    <row r="410" spans="1:7" s="95" customFormat="1" ht="15" customHeight="1">
      <c r="A410" s="93" t="s">
        <v>225</v>
      </c>
      <c r="B410" s="93"/>
      <c r="C410" s="68"/>
      <c r="D410" s="68"/>
      <c r="E410" s="68"/>
      <c r="F410" s="215">
        <f>1181.45+4.48-100-10+58-0.58+60-25-37.69-30</f>
        <v>1100.66</v>
      </c>
      <c r="G410" s="94"/>
    </row>
    <row r="411" spans="1:7" s="95" customFormat="1" ht="15" customHeight="1">
      <c r="A411" s="93" t="s">
        <v>226</v>
      </c>
      <c r="B411" s="93"/>
      <c r="C411" s="68"/>
      <c r="D411" s="68"/>
      <c r="E411" s="68"/>
      <c r="F411" s="215">
        <v>100</v>
      </c>
      <c r="G411" s="94"/>
    </row>
    <row r="412" spans="1:7" s="95" customFormat="1" ht="15" customHeight="1">
      <c r="A412" s="93" t="s">
        <v>7</v>
      </c>
      <c r="B412" s="93"/>
      <c r="C412" s="68"/>
      <c r="D412" s="68"/>
      <c r="E412" s="68"/>
      <c r="F412" s="216">
        <v>100</v>
      </c>
      <c r="G412" s="103"/>
    </row>
    <row r="413" spans="1:7" s="95" customFormat="1" ht="15" customHeight="1" hidden="1">
      <c r="A413" s="93" t="s">
        <v>5</v>
      </c>
      <c r="B413" s="93"/>
      <c r="C413" s="68"/>
      <c r="D413" s="68"/>
      <c r="E413" s="68"/>
      <c r="F413" s="216">
        <v>0</v>
      </c>
      <c r="G413" s="103"/>
    </row>
    <row r="414" spans="1:7" s="95" customFormat="1" ht="15" customHeight="1">
      <c r="A414" s="93" t="s">
        <v>234</v>
      </c>
      <c r="B414" s="93"/>
      <c r="C414" s="68"/>
      <c r="D414" s="68"/>
      <c r="E414" s="68"/>
      <c r="F414" s="217">
        <v>60</v>
      </c>
      <c r="G414" s="103"/>
    </row>
    <row r="415" spans="1:7" s="95" customFormat="1" ht="15" customHeight="1" thickBot="1">
      <c r="A415" s="93" t="s">
        <v>6</v>
      </c>
      <c r="B415" s="93"/>
      <c r="C415" s="68"/>
      <c r="D415" s="68"/>
      <c r="E415" s="68"/>
      <c r="F415" s="217">
        <f>65-28</f>
        <v>37</v>
      </c>
      <c r="G415" s="103"/>
    </row>
    <row r="416" spans="1:7" s="95" customFormat="1" ht="24.75" customHeight="1" thickBot="1" thickTop="1">
      <c r="A416" s="150" t="s">
        <v>227</v>
      </c>
      <c r="B416" s="151"/>
      <c r="C416" s="152"/>
      <c r="D416" s="152"/>
      <c r="E416" s="152"/>
      <c r="F416" s="218">
        <f>SUM(F410:F415)</f>
        <v>1397.66</v>
      </c>
      <c r="G416" s="94"/>
    </row>
    <row r="417" spans="1:7" s="95" customFormat="1" ht="13.5" customHeight="1" thickTop="1">
      <c r="A417" s="93"/>
      <c r="B417" s="93"/>
      <c r="C417" s="68"/>
      <c r="D417" s="68"/>
      <c r="E417" s="68"/>
      <c r="F417" s="205"/>
      <c r="G417" s="94"/>
    </row>
    <row r="418" spans="1:7" s="95" customFormat="1" ht="9.75" customHeight="1" thickBot="1">
      <c r="A418" s="93"/>
      <c r="B418" s="93"/>
      <c r="C418" s="68"/>
      <c r="D418" s="68"/>
      <c r="E418" s="68"/>
      <c r="F418" s="205"/>
      <c r="G418" s="94"/>
    </row>
    <row r="419" spans="1:10" s="95" customFormat="1" ht="25.5" customHeight="1" thickBot="1">
      <c r="A419" s="153" t="s">
        <v>8</v>
      </c>
      <c r="B419" s="154"/>
      <c r="C419" s="155"/>
      <c r="D419" s="155"/>
      <c r="E419" s="155"/>
      <c r="F419" s="264">
        <f>F277+F94</f>
        <v>140229.38</v>
      </c>
      <c r="G419" s="94"/>
      <c r="J419" s="263"/>
    </row>
    <row r="420" spans="1:7" s="95" customFormat="1" ht="4.5" customHeight="1" thickBot="1">
      <c r="A420" s="156"/>
      <c r="B420" s="156"/>
      <c r="C420" s="157"/>
      <c r="D420" s="157"/>
      <c r="E420" s="157"/>
      <c r="F420" s="219"/>
      <c r="G420" s="94"/>
    </row>
    <row r="421" spans="1:7" s="95" customFormat="1" ht="3" customHeight="1" thickBot="1">
      <c r="A421" s="99"/>
      <c r="B421" s="99"/>
      <c r="C421" s="100"/>
      <c r="D421" s="100"/>
      <c r="E421" s="100"/>
      <c r="F421" s="220"/>
      <c r="G421" s="94"/>
    </row>
    <row r="422" spans="1:7" s="95" customFormat="1" ht="24.75" customHeight="1">
      <c r="A422" s="93"/>
      <c r="B422" s="93"/>
      <c r="C422" s="68"/>
      <c r="D422" s="68"/>
      <c r="E422" s="68"/>
      <c r="F422" s="205"/>
      <c r="G422" s="94"/>
    </row>
    <row r="423" spans="1:7" s="95" customFormat="1" ht="17.25" customHeight="1">
      <c r="A423" s="93"/>
      <c r="B423" s="93"/>
      <c r="C423" s="68"/>
      <c r="D423" s="68"/>
      <c r="E423" s="68"/>
      <c r="F423" s="205"/>
      <c r="G423" s="94"/>
    </row>
    <row r="424" spans="1:7" s="160" customFormat="1" ht="26.25">
      <c r="A424" s="158" t="s">
        <v>228</v>
      </c>
      <c r="B424" s="115"/>
      <c r="C424" s="116"/>
      <c r="D424" s="116"/>
      <c r="E424" s="116"/>
      <c r="F424" s="215"/>
      <c r="G424" s="159"/>
    </row>
    <row r="425" spans="1:7" s="95" customFormat="1" ht="4.5" customHeight="1">
      <c r="A425" s="93"/>
      <c r="B425" s="93"/>
      <c r="C425" s="68"/>
      <c r="D425" s="68"/>
      <c r="E425" s="68"/>
      <c r="F425" s="215"/>
      <c r="G425" s="94"/>
    </row>
    <row r="426" spans="1:7" s="95" customFormat="1" ht="12.75">
      <c r="A426" s="70" t="s">
        <v>313</v>
      </c>
      <c r="B426" s="70"/>
      <c r="C426" s="70"/>
      <c r="D426" s="70"/>
      <c r="E426" s="70"/>
      <c r="F426" s="213">
        <f>1393.67+30</f>
        <v>1423.67</v>
      </c>
      <c r="G426" s="94"/>
    </row>
    <row r="427" spans="1:7" s="95" customFormat="1" ht="12.75">
      <c r="A427" s="237" t="s">
        <v>229</v>
      </c>
      <c r="B427" s="237"/>
      <c r="C427" s="237"/>
      <c r="D427" s="237"/>
      <c r="E427" s="237"/>
      <c r="F427" s="277">
        <v>1577.59</v>
      </c>
      <c r="G427" s="94"/>
    </row>
    <row r="428" spans="1:7" s="95" customFormat="1" ht="7.5" customHeight="1">
      <c r="A428" s="163"/>
      <c r="B428" s="93"/>
      <c r="C428" s="68"/>
      <c r="D428" s="68"/>
      <c r="E428" s="68"/>
      <c r="F428" s="278"/>
      <c r="G428" s="94"/>
    </row>
    <row r="429" spans="1:6" s="102" customFormat="1" ht="18">
      <c r="A429" s="161" t="s">
        <v>9</v>
      </c>
      <c r="B429" s="112"/>
      <c r="C429" s="164"/>
      <c r="D429" s="164"/>
      <c r="E429" s="164"/>
      <c r="F429" s="279">
        <f>F426-F427</f>
        <v>-153.91999999999985</v>
      </c>
    </row>
    <row r="430" spans="1:7" s="95" customFormat="1" ht="16.5" thickBot="1">
      <c r="A430" s="163"/>
      <c r="B430" s="93"/>
      <c r="C430" s="68"/>
      <c r="D430" s="68"/>
      <c r="E430" s="68"/>
      <c r="F430" s="221"/>
      <c r="G430" s="94"/>
    </row>
    <row r="431" spans="1:7" s="95" customFormat="1" ht="4.5" customHeight="1" thickBot="1" thickTop="1">
      <c r="A431" s="165"/>
      <c r="B431" s="166"/>
      <c r="C431" s="167"/>
      <c r="D431" s="167"/>
      <c r="E431" s="167"/>
      <c r="F431" s="280"/>
      <c r="G431" s="94"/>
    </row>
    <row r="432" spans="1:7" s="95" customFormat="1" ht="3.75" customHeight="1">
      <c r="A432" s="163"/>
      <c r="B432" s="93"/>
      <c r="C432" s="68"/>
      <c r="D432" s="68"/>
      <c r="E432" s="68"/>
      <c r="F432" s="221"/>
      <c r="G432" s="94"/>
    </row>
    <row r="433" spans="1:7" s="160" customFormat="1" ht="26.25">
      <c r="A433" s="158" t="s">
        <v>230</v>
      </c>
      <c r="B433" s="115"/>
      <c r="C433" s="116"/>
      <c r="D433" s="116"/>
      <c r="E433" s="116"/>
      <c r="F433" s="221"/>
      <c r="G433" s="159"/>
    </row>
    <row r="434" spans="1:7" s="95" customFormat="1" ht="4.5" customHeight="1">
      <c r="A434" s="163"/>
      <c r="B434" s="93"/>
      <c r="C434" s="68"/>
      <c r="D434" s="68"/>
      <c r="E434" s="68"/>
      <c r="F434" s="221"/>
      <c r="G434" s="94"/>
    </row>
    <row r="435" spans="1:7" s="95" customFormat="1" ht="12.75">
      <c r="A435" s="70" t="s">
        <v>314</v>
      </c>
      <c r="B435" s="70"/>
      <c r="C435" s="70"/>
      <c r="D435" s="70"/>
      <c r="E435" s="168"/>
      <c r="F435" s="213">
        <v>1100</v>
      </c>
      <c r="G435" s="94"/>
    </row>
    <row r="436" spans="1:6" s="101" customFormat="1" ht="15">
      <c r="A436" s="237" t="s">
        <v>231</v>
      </c>
      <c r="B436" s="237"/>
      <c r="C436" s="237"/>
      <c r="D436" s="237"/>
      <c r="E436" s="238"/>
      <c r="F436" s="277">
        <f>2100-1000</f>
        <v>1100</v>
      </c>
    </row>
    <row r="437" spans="1:6" s="95" customFormat="1" ht="6" customHeight="1">
      <c r="A437" s="93"/>
      <c r="B437" s="93"/>
      <c r="C437" s="70"/>
      <c r="D437" s="70"/>
      <c r="E437" s="168"/>
      <c r="F437" s="281"/>
    </row>
    <row r="438" spans="1:6" s="95" customFormat="1" ht="6" customHeight="1">
      <c r="A438" s="93"/>
      <c r="B438" s="93"/>
      <c r="C438" s="70"/>
      <c r="D438" s="70"/>
      <c r="E438" s="168"/>
      <c r="F438" s="205"/>
    </row>
    <row r="439" spans="1:6" s="102" customFormat="1" ht="16.5" customHeight="1">
      <c r="A439" s="161" t="s">
        <v>232</v>
      </c>
      <c r="B439" s="112"/>
      <c r="C439" s="164"/>
      <c r="D439" s="164"/>
      <c r="E439" s="169"/>
      <c r="F439" s="206">
        <f>F435-F436</f>
        <v>0</v>
      </c>
    </row>
    <row r="440" spans="1:7" s="160" customFormat="1" ht="2.25" customHeight="1" thickBot="1">
      <c r="A440" s="170"/>
      <c r="B440" s="170"/>
      <c r="C440" s="171"/>
      <c r="D440" s="171"/>
      <c r="E440" s="56"/>
      <c r="F440" s="222"/>
      <c r="G440" s="159"/>
    </row>
    <row r="441" spans="1:6" ht="3" customHeight="1" thickBot="1" thickTop="1">
      <c r="A441" s="172"/>
      <c r="B441" s="173"/>
      <c r="C441" s="167"/>
      <c r="D441" s="167"/>
      <c r="E441" s="174"/>
      <c r="F441" s="223"/>
    </row>
    <row r="443" spans="1:8" s="160" customFormat="1" ht="32.25" customHeight="1">
      <c r="A443" s="288"/>
      <c r="B443" s="288"/>
      <c r="C443" s="288"/>
      <c r="D443" s="288"/>
      <c r="E443" s="288"/>
      <c r="F443" s="288"/>
      <c r="G443" s="159"/>
      <c r="H443" s="159"/>
    </row>
    <row r="444" spans="1:8" s="160" customFormat="1" ht="13.5" customHeight="1">
      <c r="A444" s="254"/>
      <c r="B444" s="254"/>
      <c r="C444" s="255"/>
      <c r="D444" s="255"/>
      <c r="E444" s="256"/>
      <c r="F444" s="257"/>
      <c r="G444" s="159"/>
      <c r="H444" s="159"/>
    </row>
    <row r="445" spans="1:6" s="262" customFormat="1" ht="22.5" customHeight="1">
      <c r="A445" s="258"/>
      <c r="B445" s="258"/>
      <c r="C445" s="259"/>
      <c r="D445" s="259"/>
      <c r="E445" s="260"/>
      <c r="F445" s="261"/>
    </row>
    <row r="446" spans="1:6" s="262" customFormat="1" ht="38.25" customHeight="1">
      <c r="A446" s="258"/>
      <c r="B446" s="258"/>
      <c r="C446" s="259"/>
      <c r="D446" s="259"/>
      <c r="E446" s="260"/>
      <c r="F446" s="261"/>
    </row>
  </sheetData>
  <sheetProtection/>
  <mergeCells count="37">
    <mergeCell ref="B118:E118"/>
    <mergeCell ref="B100:E100"/>
    <mergeCell ref="B101:E101"/>
    <mergeCell ref="B110:E110"/>
    <mergeCell ref="B112:E112"/>
    <mergeCell ref="B104:E104"/>
    <mergeCell ref="B103:E103"/>
    <mergeCell ref="B102:E102"/>
    <mergeCell ref="B108:E108"/>
    <mergeCell ref="A77:E77"/>
    <mergeCell ref="C79:E79"/>
    <mergeCell ref="B98:E98"/>
    <mergeCell ref="B116:E116"/>
    <mergeCell ref="A99:A104"/>
    <mergeCell ref="B106:E106"/>
    <mergeCell ref="B132:E132"/>
    <mergeCell ref="B130:E130"/>
    <mergeCell ref="B128:E128"/>
    <mergeCell ref="B126:E126"/>
    <mergeCell ref="A2:F2"/>
    <mergeCell ref="A39:E39"/>
    <mergeCell ref="A3:F3"/>
    <mergeCell ref="A4:E4"/>
    <mergeCell ref="A28:E28"/>
    <mergeCell ref="A30:D30"/>
    <mergeCell ref="A31:D31"/>
    <mergeCell ref="A38:F38"/>
    <mergeCell ref="C34:E34"/>
    <mergeCell ref="A443:F443"/>
    <mergeCell ref="A41:E41"/>
    <mergeCell ref="B114:E114"/>
    <mergeCell ref="A61:B61"/>
    <mergeCell ref="A50:B50"/>
    <mergeCell ref="B134:E134"/>
    <mergeCell ref="B120:E120"/>
    <mergeCell ref="B122:E122"/>
    <mergeCell ref="B124:E124"/>
  </mergeCells>
  <printOptions/>
  <pageMargins left="0.35" right="0.33" top="0.43" bottom="0.44" header="0.31" footer="0.17"/>
  <pageSetup horizontalDpi="600" verticalDpi="600" orientation="portrait" paperSize="9" r:id="rId1"/>
  <headerFooter alignWithMargins="0">
    <oddFooter>&amp;L&amp;F&amp;R 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Bohdana Bartoňková</dc:creator>
  <cp:keywords/>
  <dc:description/>
  <cp:lastModifiedBy>Jan Vačviric</cp:lastModifiedBy>
  <cp:lastPrinted>2016-12-15T12:17:25Z</cp:lastPrinted>
  <dcterms:created xsi:type="dcterms:W3CDTF">2016-10-25T11:02:09Z</dcterms:created>
  <dcterms:modified xsi:type="dcterms:W3CDTF">2017-01-27T07:05:14Z</dcterms:modified>
  <cp:category/>
  <cp:version/>
  <cp:contentType/>
  <cp:contentStatus/>
</cp:coreProperties>
</file>