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70" windowHeight="9765" tabRatio="601" activeTab="0"/>
  </bookViews>
  <sheets>
    <sheet name="ROZPOČET 2015" sheetId="1" r:id="rId1"/>
  </sheets>
  <definedNames>
    <definedName name="_xlnm.Print_Area" localSheetId="0">'ROZPOČET 2015'!$A$1:$F$320</definedName>
  </definedNames>
  <calcPr fullCalcOnLoad="1"/>
</workbook>
</file>

<file path=xl/sharedStrings.xml><?xml version="1.0" encoding="utf-8"?>
<sst xmlns="http://schemas.openxmlformats.org/spreadsheetml/2006/main" count="250" uniqueCount="209">
  <si>
    <r>
      <t xml:space="preserve">org. 207 Výdaje města a úřadu + 202, 205, 222 - kap. 08 </t>
    </r>
    <r>
      <rPr>
        <sz val="10"/>
        <color indexed="8"/>
        <rFont val="Times New Roman"/>
        <family val="1"/>
      </rPr>
      <t>(majetek úřadu včetně likvidace org. složek a likvidace majetku KD, pojištění včetně org. složek, poplatky rádio, televize)</t>
    </r>
  </si>
  <si>
    <t xml:space="preserve">3. třída - kapitálové                                                                                                                  </t>
  </si>
  <si>
    <t>příjem - odvod z inv. fondu MKS (odpisy)</t>
  </si>
  <si>
    <t>kapitálové výdaje (včetně kap. výdajů v ZU)</t>
  </si>
  <si>
    <t>Následuje   podrobnější   rozpis   příjmů   a   výdajů:</t>
  </si>
  <si>
    <t>DDMS - příspěvek od města</t>
  </si>
  <si>
    <t>Klub důchodců</t>
  </si>
  <si>
    <t xml:space="preserve">                                               </t>
  </si>
  <si>
    <t xml:space="preserve">1. třída - daňové                                                                                                                      </t>
  </si>
  <si>
    <t xml:space="preserve">2. třída - nedaňové                                                                                                                  </t>
  </si>
  <si>
    <t>Výdaje starosty  (propagace, reprezentace úřadu a města v kultuře, sportu, komise pro kult. a sport ....) - kap. 02</t>
  </si>
  <si>
    <t>53 bezpečnost a veřejný pořádek</t>
  </si>
  <si>
    <r>
      <t xml:space="preserve">Závazné ukazatele č. 3 až 15 </t>
    </r>
    <r>
      <rPr>
        <b/>
        <sz val="12"/>
        <color indexed="8"/>
        <rFont val="Times New Roman"/>
        <family val="1"/>
      </rPr>
      <t>(běžné i kapitálové výdaje)</t>
    </r>
  </si>
  <si>
    <t>FRBMS - splátky půjček</t>
  </si>
  <si>
    <t>ÚZ</t>
  </si>
  <si>
    <t>ÚČELOVÁ REZ. - PRO KRIZOVÁ OPATŘ.A MIMOŘ.UDÁLOSTI</t>
  </si>
  <si>
    <t>CELKEM BĚŽNÉ VÝDAJE   A   REZERVY</t>
  </si>
  <si>
    <t>C E L K E M     R E Z E R V Y</t>
  </si>
  <si>
    <t>příjem za poplatky FRBMS</t>
  </si>
  <si>
    <t xml:space="preserve">23 - vodní hospodářství                                                                                                            </t>
  </si>
  <si>
    <t>příjmy z úroků, kurz.zisk (bank.účty, plat.rozkazy, spl.půjčky)</t>
  </si>
  <si>
    <t>Celkem na krytí rozdílu příjmů a výdajů bez půjček (z volných prostředků i fondů i půjček včetně pol. 8901)</t>
  </si>
  <si>
    <t>Svaz tělesně postižených Stříbro - finanční dar</t>
  </si>
  <si>
    <r>
      <t xml:space="preserve">Výdaje HIO </t>
    </r>
    <r>
      <rPr>
        <sz val="10"/>
        <color indexed="8"/>
        <rFont val="Times New Roman"/>
        <family val="1"/>
      </rPr>
      <t xml:space="preserve">(mobiliář, byty, opr.majetku, vánoční výzdoba, čistění košů, Minorit.zahrady, VO, hřiště, WC, zeleň, právní služby, údržba parku ..) </t>
    </r>
    <r>
      <rPr>
        <b/>
        <sz val="10"/>
        <color indexed="8"/>
        <rFont val="Times New Roman"/>
        <family val="1"/>
      </rPr>
      <t>- kap.09</t>
    </r>
  </si>
  <si>
    <t>ZU 6</t>
  </si>
  <si>
    <r>
      <t xml:space="preserve">org. 207 Výdaje města a úřadu - kap. 09 </t>
    </r>
    <r>
      <rPr>
        <sz val="10"/>
        <color indexed="8"/>
        <rFont val="Times New Roman"/>
        <family val="1"/>
      </rPr>
      <t>(výdaje úřadu - energie, služby, údržba)</t>
    </r>
  </si>
  <si>
    <r>
      <t xml:space="preserve">org. 207 Výdaje města a úřadu  - kap. 14 </t>
    </r>
    <r>
      <rPr>
        <sz val="10"/>
        <color indexed="8"/>
        <rFont val="Times New Roman"/>
        <family val="1"/>
      </rPr>
      <t>(výdaje města)</t>
    </r>
  </si>
  <si>
    <r>
      <t xml:space="preserve">org. 207 Výdaje města a úřadu - kap. 18 </t>
    </r>
    <r>
      <rPr>
        <sz val="10"/>
        <color indexed="8"/>
        <rFont val="Times New Roman"/>
        <family val="1"/>
      </rPr>
      <t>(výdaje pečovatelské služby - bez mzd. výd.)</t>
    </r>
  </si>
  <si>
    <r>
      <t xml:space="preserve">org. 207 Výdaje města a úřadu - kap. 20 </t>
    </r>
    <r>
      <rPr>
        <sz val="10"/>
        <color indexed="8"/>
        <rFont val="Times New Roman"/>
        <family val="1"/>
      </rPr>
      <t>(materiál, poštovné, cestovné)</t>
    </r>
  </si>
  <si>
    <r>
      <t xml:space="preserve">org. 207 Výdaje města a úřadu - kap. 31 </t>
    </r>
    <r>
      <rPr>
        <sz val="10"/>
        <color indexed="8"/>
        <rFont val="Times New Roman"/>
        <family val="1"/>
      </rPr>
      <t>(právní záležitosti)</t>
    </r>
  </si>
  <si>
    <r>
      <t xml:space="preserve">org. 207 Výdaje města a úřadu - kap. 33 </t>
    </r>
    <r>
      <rPr>
        <sz val="10"/>
        <color indexed="8"/>
        <rFont val="Times New Roman"/>
        <family val="1"/>
      </rPr>
      <t>(výdaje spojené s vozidly)</t>
    </r>
  </si>
  <si>
    <t>služby peněžních ústavů</t>
  </si>
  <si>
    <t xml:space="preserve">33 kultura                                                                                                                                </t>
  </si>
  <si>
    <t>ZU 4</t>
  </si>
  <si>
    <t>ZU 5</t>
  </si>
  <si>
    <t xml:space="preserve">22 doprava                                                                                                                        </t>
  </si>
  <si>
    <t>dotace neinvestiční</t>
  </si>
  <si>
    <t>b) půjčky, úvěry a použití ost.fondů</t>
  </si>
  <si>
    <t>a) splátky půjček (další výdaje)</t>
  </si>
  <si>
    <t xml:space="preserve">- použití FRBMS </t>
  </si>
  <si>
    <t xml:space="preserve">SPOZ  včetně mzdových nákladů </t>
  </si>
  <si>
    <t>ZU 1</t>
  </si>
  <si>
    <t>státní správa</t>
  </si>
  <si>
    <t>příjem za parkovné</t>
  </si>
  <si>
    <t xml:space="preserve">MKS - příspěvek od města </t>
  </si>
  <si>
    <t xml:space="preserve">TJ Baník-fin.příspěvek </t>
  </si>
  <si>
    <t xml:space="preserve">Příspěvek do Sociálního fondu </t>
  </si>
  <si>
    <t xml:space="preserve">Zateplení a stav. práce budovy kina </t>
  </si>
  <si>
    <t xml:space="preserve">5. třída - běžné výdaje                                                                                                      </t>
  </si>
  <si>
    <t>REZERVA  MĚSTA</t>
  </si>
  <si>
    <t xml:space="preserve">- splátka půjčky na 35 bj. stará kasárna </t>
  </si>
  <si>
    <t xml:space="preserve">b) půjčky, úvěry </t>
  </si>
  <si>
    <t>c) použití ost.fondů</t>
  </si>
  <si>
    <t>pečovatelská služba - výkony</t>
  </si>
  <si>
    <t>položka</t>
  </si>
  <si>
    <t>správní poplatky, místní poplatky a ost.daně</t>
  </si>
  <si>
    <t>SR</t>
  </si>
  <si>
    <t xml:space="preserve">dotace celkem                                                                                                                         </t>
  </si>
  <si>
    <t>V Ý D A J E</t>
  </si>
  <si>
    <t>Fin. dar na vejšlap - Kladruby, Kostelec, Hněvnice á 3 tis. Kč</t>
  </si>
  <si>
    <t>p ř í j m y   c e l k e m</t>
  </si>
  <si>
    <t>63 finanční operace</t>
  </si>
  <si>
    <t>příjmy z pronájmu pozemků</t>
  </si>
  <si>
    <t>přijaté sankční platby - pokuty a pokutové bloky</t>
  </si>
  <si>
    <t>FRBMS - invest. půjčky</t>
  </si>
  <si>
    <t>daňové</t>
  </si>
  <si>
    <t>kapitálové</t>
  </si>
  <si>
    <t>P Ř Í J M Y</t>
  </si>
  <si>
    <t>dotace investiční</t>
  </si>
  <si>
    <t xml:space="preserve">ÚČELOVÁ REZ. - OPRAVY A INVESTIČNÍ AKCE </t>
  </si>
  <si>
    <t xml:space="preserve">běžné </t>
  </si>
  <si>
    <t>ZU 2</t>
  </si>
  <si>
    <t>Vyhlášení sportovce roku - fin. dar</t>
  </si>
  <si>
    <t>Příspěvek kraji na dopr.obslužnost</t>
  </si>
  <si>
    <t xml:space="preserve">BESIP - fin. přísp. </t>
  </si>
  <si>
    <t>příjem za veřejnoprávní smlouvy od obcí</t>
  </si>
  <si>
    <t>Příspěvek těles.postiž.občanům - Pětroš - finanční dar</t>
  </si>
  <si>
    <t>Příspěvek těles.postiž.občanům - Michalčák - finanční dar</t>
  </si>
  <si>
    <t xml:space="preserve">příjmy z poskyt.služeb (DPS; veřejného WC atd.) </t>
  </si>
  <si>
    <t>příjmy z pronájmu (nebyt.prost.,bytů,lesů a park.ploch a hrobů)</t>
  </si>
  <si>
    <t>Svaz postižených civilizačními chorobami - finanční dar</t>
  </si>
  <si>
    <t>v tis. Kč</t>
  </si>
  <si>
    <t xml:space="preserve">odměna za tříděný odpad </t>
  </si>
  <si>
    <t>ÚČELOVÁ REZ. - NA PŘÍSPĚVKY (DOTACE) PRO CIZÍ SUBJEKTY</t>
  </si>
  <si>
    <t>NF - 0,5% z nákladů na opravy MK, věže</t>
  </si>
  <si>
    <t>daň z nemovitostí</t>
  </si>
  <si>
    <t>daňové příjmy celkem</t>
  </si>
  <si>
    <t>prodej pozemků</t>
  </si>
  <si>
    <t>kapitálové příjmy celkem</t>
  </si>
  <si>
    <t xml:space="preserve">35 zdravotnictví                                                                                                                        </t>
  </si>
  <si>
    <t>CELKEM VÝDAJE - SOCIÁLNÍ FOND</t>
  </si>
  <si>
    <t>CELKEM PŘÍJMY - SOCIÁLNÍ FOND</t>
  </si>
  <si>
    <t>CELKEM VÝDAJE - FRBMS</t>
  </si>
  <si>
    <t xml:space="preserve"> SALDO: příjmů a výdajů SF</t>
  </si>
  <si>
    <t>Odtah autovraků</t>
  </si>
  <si>
    <t xml:space="preserve">Správa a údržba rybníků </t>
  </si>
  <si>
    <t xml:space="preserve">ÚČELOVÁ REZ. - OCHRANA ZVÍŘAT </t>
  </si>
  <si>
    <t>Ocenění trenérů mládeže a dobr.prac.s mládeží-VD</t>
  </si>
  <si>
    <t>Soc.hospitalizace, pomoc, ost.péče + záloha na drob.vydání (záchyt)</t>
  </si>
  <si>
    <t xml:space="preserve">LSPP = zdravotní sestra při ZZS - finanční příspěvek </t>
  </si>
  <si>
    <t xml:space="preserve">Farní charita - finanční přísp.pro týdenní a denní stacionář </t>
  </si>
  <si>
    <t xml:space="preserve">Centrum pro zdrav.postižené Plzeňsk.kraje - finanční dar </t>
  </si>
  <si>
    <r>
      <t xml:space="preserve">d) použití volných prostředků </t>
    </r>
    <r>
      <rPr>
        <sz val="8"/>
        <color indexed="8"/>
        <rFont val="Times New Roman"/>
        <family val="1"/>
      </rPr>
      <t>(krytí výdajů,jež nejsou kryty z příjmů a ost.fondů)</t>
    </r>
  </si>
  <si>
    <t>příjmy za pronájem Benešova 511</t>
  </si>
  <si>
    <t>ZŠ Gagarinova - příspěvek na investice - myčka</t>
  </si>
  <si>
    <t>Příjem z loterií</t>
  </si>
  <si>
    <t>org. 200 - Krizové řízení a požární ochrana</t>
  </si>
  <si>
    <t xml:space="preserve">nedaňové příjmy celkem </t>
  </si>
  <si>
    <t>REZERVA RADY</t>
  </si>
  <si>
    <t>ZU 7</t>
  </si>
  <si>
    <t>ZU 8</t>
  </si>
  <si>
    <t>ZU 9</t>
  </si>
  <si>
    <t>ZU 10</t>
  </si>
  <si>
    <t>ZU 11</t>
  </si>
  <si>
    <t>ZU 12</t>
  </si>
  <si>
    <t>ZU 3</t>
  </si>
  <si>
    <t>Hasičský záchranný sbor PK - věcný dar</t>
  </si>
  <si>
    <t xml:space="preserve">4. třída - dotace                                                                                                                       </t>
  </si>
  <si>
    <t>Mzdové výdaje úřadu, PS, OS ZZ, MP  a zastup. - kap. 19</t>
  </si>
  <si>
    <r>
      <t xml:space="preserve">Výdaje HIO </t>
    </r>
    <r>
      <rPr>
        <sz val="10"/>
        <color indexed="8"/>
        <rFont val="Times New Roman"/>
        <family val="1"/>
      </rPr>
      <t>(hřbitov, správa byt. a nebyt. jednotek, zálohy do FO,….)</t>
    </r>
    <r>
      <rPr>
        <b/>
        <sz val="10"/>
        <color indexed="8"/>
        <rFont val="Times New Roman"/>
        <family val="1"/>
      </rPr>
      <t xml:space="preserve"> - kap. 04</t>
    </r>
  </si>
  <si>
    <r>
      <t xml:space="preserve">Výdaje OŽP </t>
    </r>
    <r>
      <rPr>
        <sz val="10"/>
        <color indexed="8"/>
        <rFont val="Times New Roman"/>
        <family val="1"/>
      </rPr>
      <t>(odpad, skládky, studně…)</t>
    </r>
    <r>
      <rPr>
        <b/>
        <sz val="10"/>
        <color indexed="8"/>
        <rFont val="Times New Roman"/>
        <family val="1"/>
      </rPr>
      <t xml:space="preserve"> - kap. 17</t>
    </r>
  </si>
  <si>
    <t xml:space="preserve">36 komunální rozvoj                                                                                                 </t>
  </si>
  <si>
    <t xml:space="preserve"> SALDO: příjmů a výdajů FRBMS</t>
  </si>
  <si>
    <t xml:space="preserve">kapitálové </t>
  </si>
  <si>
    <t xml:space="preserve">nedaňové </t>
  </si>
  <si>
    <t>V. FINANCOVÁNÍ CELKEM</t>
  </si>
  <si>
    <t>Sociální fond - tvorba fondu</t>
  </si>
  <si>
    <t xml:space="preserve">6. třída - kapitálové výdaje </t>
  </si>
  <si>
    <t xml:space="preserve">55 protipožární ochrana                                                                                                          </t>
  </si>
  <si>
    <t>DPPO obec</t>
  </si>
  <si>
    <t>Grafický informační systém</t>
  </si>
  <si>
    <t>FRBMS - neinvest. půjčky</t>
  </si>
  <si>
    <t>příjmy za vedení účetnictví , ostatní</t>
  </si>
  <si>
    <t>v ý d a j e     c e l k e m (bez rezerv - tj.běžné+kapitálové)</t>
  </si>
  <si>
    <t>příjmy z pronájmu honitby</t>
  </si>
  <si>
    <t xml:space="preserve">příjem za věcná břemena </t>
  </si>
  <si>
    <r>
      <t xml:space="preserve">c) použití volných prostředků </t>
    </r>
    <r>
      <rPr>
        <sz val="8"/>
        <color indexed="8"/>
        <rFont val="Times New Roman"/>
        <family val="1"/>
      </rPr>
      <t>(krytí výdajů,jež nejsou kryty z příjmů a ost.fondů)</t>
    </r>
  </si>
  <si>
    <t>Doprava - poradenská a technická činnost</t>
  </si>
  <si>
    <t xml:space="preserve">Neinvestiční účelová dotace - právní ochrana dětí </t>
  </si>
  <si>
    <t xml:space="preserve">přípěvek od obcí - PS </t>
  </si>
  <si>
    <r>
      <t xml:space="preserve">Výdaje HIO </t>
    </r>
    <r>
      <rPr>
        <sz val="10"/>
        <color indexed="8"/>
        <rFont val="Times New Roman"/>
        <family val="1"/>
      </rPr>
      <t>(komunikace, vpustě, ..)</t>
    </r>
    <r>
      <rPr>
        <b/>
        <sz val="10"/>
        <color indexed="8"/>
        <rFont val="Times New Roman"/>
        <family val="1"/>
      </rPr>
      <t xml:space="preserve"> - kap. 32</t>
    </r>
  </si>
  <si>
    <t xml:space="preserve">II. VÝDAJE CELKEM    </t>
  </si>
  <si>
    <t xml:space="preserve">III. SALDO: příjmů a výdajů </t>
  </si>
  <si>
    <t>Městské muzeum - příspěvek od města</t>
  </si>
  <si>
    <r>
      <t xml:space="preserve">Výdaje OŽP </t>
    </r>
    <r>
      <rPr>
        <sz val="10"/>
        <color indexed="8"/>
        <rFont val="Times New Roman"/>
        <family val="1"/>
      </rPr>
      <t>(lesy, myslivost, rybářství, útulek, park)</t>
    </r>
    <r>
      <rPr>
        <b/>
        <sz val="10"/>
        <color indexed="8"/>
        <rFont val="Times New Roman"/>
        <family val="1"/>
      </rPr>
      <t xml:space="preserve"> - kap. 30</t>
    </r>
  </si>
  <si>
    <t>Městská policie - kamerový systém - kap. 03</t>
  </si>
  <si>
    <r>
      <t xml:space="preserve">Org. složka Zdravotní zařízení Stříbro - kap. 27 </t>
    </r>
    <r>
      <rPr>
        <sz val="8"/>
        <color indexed="8"/>
        <rFont val="Times New Roman"/>
        <family val="1"/>
      </rPr>
      <t>(bez mzd.nákladů)</t>
    </r>
  </si>
  <si>
    <r>
      <t xml:space="preserve">Městská policie </t>
    </r>
    <r>
      <rPr>
        <sz val="10"/>
        <color indexed="8"/>
        <rFont val="Times New Roman"/>
        <family val="1"/>
      </rPr>
      <t>(bez mzdových nákl., telefonů)</t>
    </r>
    <r>
      <rPr>
        <b/>
        <sz val="10"/>
        <color indexed="8"/>
        <rFont val="Times New Roman"/>
        <family val="1"/>
      </rPr>
      <t xml:space="preserve"> - kap. 34</t>
    </r>
  </si>
  <si>
    <r>
      <t xml:space="preserve">Výdaje za výpočetní techniku, telefony </t>
    </r>
    <r>
      <rPr>
        <sz val="10"/>
        <color indexed="8"/>
        <rFont val="Times New Roman"/>
        <family val="1"/>
      </rPr>
      <t>- úřad, OS SDH a MP</t>
    </r>
    <r>
      <rPr>
        <b/>
        <sz val="10"/>
        <color indexed="8"/>
        <rFont val="Times New Roman"/>
        <family val="1"/>
      </rPr>
      <t xml:space="preserve"> - kap. 16</t>
    </r>
  </si>
  <si>
    <t>příjem za služby OS ZZ</t>
  </si>
  <si>
    <t>Reprefond místostarosty</t>
  </si>
  <si>
    <t>VD pro fyzické osoby za odběr krve - Červený kříž</t>
  </si>
  <si>
    <t xml:space="preserve">ZŠ Gagarinova ( +ŠJ ) - příspěvek od města </t>
  </si>
  <si>
    <t>VD-Vánoční míle - ceny pro mládež</t>
  </si>
  <si>
    <t>příjem za služby od obcí - JSDH</t>
  </si>
  <si>
    <t xml:space="preserve">MHD </t>
  </si>
  <si>
    <t xml:space="preserve">ZŠ Mánesova ( +ŠJ ) - příspěvek od města   </t>
  </si>
  <si>
    <t>SOCIÁLNÍ FOND - 236 10</t>
  </si>
  <si>
    <t xml:space="preserve">Komunikace - dopravní značení </t>
  </si>
  <si>
    <t>201x</t>
  </si>
  <si>
    <t>Sociální fond - čerpání</t>
  </si>
  <si>
    <t>v souvislosti s DPH apod.</t>
  </si>
  <si>
    <t>Hřiště s ledovou plochou - provoz + údržba</t>
  </si>
  <si>
    <t>pronájem ledové plochy</t>
  </si>
  <si>
    <t>org. 001 - Podíly k dotacím</t>
  </si>
  <si>
    <t>33 kultura,církve a sdělovací prostředky</t>
  </si>
  <si>
    <t>Provoz býv.kasáren</t>
  </si>
  <si>
    <r>
      <t xml:space="preserve">JSDH </t>
    </r>
    <r>
      <rPr>
        <sz val="10"/>
        <color indexed="8"/>
        <rFont val="Times New Roman"/>
        <family val="1"/>
      </rPr>
      <t>(+ provoz hasičárny, bez telefonů)</t>
    </r>
    <r>
      <rPr>
        <b/>
        <sz val="10"/>
        <color indexed="8"/>
        <rFont val="Times New Roman"/>
        <family val="1"/>
      </rPr>
      <t xml:space="preserve"> - kap. 25</t>
    </r>
  </si>
  <si>
    <t>- úvěr na rek. náměstí</t>
  </si>
  <si>
    <t>DPFO SVČ</t>
  </si>
  <si>
    <t>34 TV a zájmová činnost</t>
  </si>
  <si>
    <t>Celkem výdaje na krytí rozdílu příjmů a výdajů a na krytí financování (bez fondů a půjček)</t>
  </si>
  <si>
    <t>ZU 13a</t>
  </si>
  <si>
    <t>ZU 13b</t>
  </si>
  <si>
    <t>ZU 13c</t>
  </si>
  <si>
    <t xml:space="preserve">dotace od MF - neinv. úč. dotace - sociální služby </t>
  </si>
  <si>
    <t>MŠ - příspěvek od města</t>
  </si>
  <si>
    <t xml:space="preserve">ZUŠ Stříbro - na provoz </t>
  </si>
  <si>
    <t xml:space="preserve">Běh historickým Stříbrem včetně memoranda PB (VD,FV, organizace) </t>
  </si>
  <si>
    <t>přijaté nekapitálové příspěvky + přeplatky minulých let</t>
  </si>
  <si>
    <t>z toho</t>
  </si>
  <si>
    <t>Celkem výdaje na krytí rozdílu příjmů a výdajů a na krytí financování (krytí i z půjček)</t>
  </si>
  <si>
    <t>DPH</t>
  </si>
  <si>
    <t>DPPO</t>
  </si>
  <si>
    <t>DPFO zvláštní sazba</t>
  </si>
  <si>
    <t>DPFO závislá činnost</t>
  </si>
  <si>
    <t>Cyklocentrum Lhota - provoz</t>
  </si>
  <si>
    <t>FRBMS - 236 15</t>
  </si>
  <si>
    <t xml:space="preserve">43 sociální péče                                                                                                          </t>
  </si>
  <si>
    <t>ZŠ Gagarinova - finanční příspěvek na mimoškolní aktivity školy</t>
  </si>
  <si>
    <t xml:space="preserve">31 + 32  - vzdělávání                                                                                                                            </t>
  </si>
  <si>
    <t>org. 583x Výdaje místních částí</t>
  </si>
  <si>
    <t>ZUŠ Stříbro - finanční příspěvek na mimoškolní aktivity</t>
  </si>
  <si>
    <t>položka 8901</t>
  </si>
  <si>
    <t>ZŠ Mánesova    - finanční příspěvek na mimoškolní aktivity školy</t>
  </si>
  <si>
    <t>- použití sociálního fondu</t>
  </si>
  <si>
    <t>CELKEM PŘÍJMY FRBMS</t>
  </si>
  <si>
    <t>PŘÍJMY - SOCIÁLNÍ FOND</t>
  </si>
  <si>
    <t>PŘÍJMY - FRBMS</t>
  </si>
  <si>
    <t>VÝDAJE - SOCIÁLNÍ FOND</t>
  </si>
  <si>
    <t>VÝDAJE - FRBMS</t>
  </si>
  <si>
    <t xml:space="preserve">I.PŘÍJMY CELKEM                                    </t>
  </si>
  <si>
    <t>bez fondů</t>
  </si>
  <si>
    <t xml:space="preserve">IV. FINANCOVÁNÍ CELKEM </t>
  </si>
  <si>
    <t xml:space="preserve">- splátka půjčky náměstí </t>
  </si>
  <si>
    <t>org. 492x Oprava budov úřadu</t>
  </si>
  <si>
    <t>org. 612 - Zpracování PD k investičním akcím a opravám</t>
  </si>
  <si>
    <t>SCHVÁLENÝ ROZPOČET MĚSTA STŘÍBRA 
NA ROK  2 0 1 5   VČETNĚ   FONDŮ</t>
  </si>
  <si>
    <t>S CH V Á L E N Ý    R O Z P O Č E T     2 0 1 5   bez fondů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</si>
</sst>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0.0"/>
    <numFmt numFmtId="167" formatCode="_-* #,##0\ &quot;Kč&quot;_-;\-* #,##0\ &quot;Kč&quot;_-;_-* &quot;-&quot;??\ &quot;Kč&quot;_-;_-@_-"/>
    <numFmt numFmtId="168" formatCode="#,##0.00_ ;[Red]\-#,##0.00\ "/>
    <numFmt numFmtId="169" formatCode="0_ ;[Red]\-0\ "/>
    <numFmt numFmtId="170" formatCode="#,##0.00_ ;\-#,##0.00\ "/>
    <numFmt numFmtId="171" formatCode="#,##0.0_ ;[Red]\-#,##0.0\ "/>
    <numFmt numFmtId="172" formatCode="#,##0_ ;\-#,##0\ "/>
    <numFmt numFmtId="173" formatCode="d/m/yy;@"/>
    <numFmt numFmtId="174" formatCode="dd/mm/yy;@"/>
    <numFmt numFmtId="175" formatCode="#,##0.0_ ;\-#,##0.0\ "/>
    <numFmt numFmtId="176" formatCode="#,##0.00\ &quot;Kč&quot;"/>
  </numFmts>
  <fonts count="73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u val="double"/>
      <sz val="16"/>
      <color indexed="8"/>
      <name val="Times New Roman"/>
      <family val="1"/>
    </font>
    <font>
      <u val="double"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7"/>
      <color indexed="8"/>
      <name val="Times New Roman"/>
      <family val="1"/>
    </font>
    <font>
      <sz val="12"/>
      <name val="Arial CE"/>
      <family val="0"/>
    </font>
    <font>
      <i/>
      <sz val="7"/>
      <color indexed="8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36"/>
      <color indexed="8"/>
      <name val="Times New Roman"/>
      <family val="1"/>
    </font>
    <font>
      <b/>
      <u val="double"/>
      <sz val="10"/>
      <name val="Times New Roman"/>
      <family val="1"/>
    </font>
    <font>
      <b/>
      <i/>
      <sz val="8"/>
      <name val="Times New Roman"/>
      <family val="1"/>
    </font>
    <font>
      <b/>
      <u val="double"/>
      <sz val="8"/>
      <name val="Times New Roman"/>
      <family val="1"/>
    </font>
    <font>
      <b/>
      <sz val="13"/>
      <color indexed="8"/>
      <name val="Times New Roman"/>
      <family val="1"/>
    </font>
    <font>
      <sz val="14"/>
      <name val="Arial CE"/>
      <family val="0"/>
    </font>
    <font>
      <u val="single"/>
      <sz val="7"/>
      <color indexed="12"/>
      <name val="Times New Roman"/>
      <family val="1"/>
    </font>
    <font>
      <u val="double"/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 style="double"/>
      <bottom style="double"/>
    </border>
    <border>
      <left style="mediumDashed"/>
      <right/>
      <top style="mediumDashed"/>
      <bottom style="mediumDashed"/>
    </border>
    <border>
      <left/>
      <right/>
      <top style="double"/>
      <bottom style="medium"/>
    </border>
    <border>
      <left/>
      <right/>
      <top style="double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double"/>
      <bottom style="medium"/>
    </border>
    <border>
      <left/>
      <right/>
      <top style="mediumDashed"/>
      <bottom style="mediumDashed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Dashed"/>
      <bottom style="medium"/>
    </border>
    <border>
      <left style="thin"/>
      <right style="thin"/>
      <top style="mediumDashed"/>
      <bottom style="medium"/>
    </border>
    <border>
      <left style="thin"/>
      <right style="thin"/>
      <top/>
      <bottom style="double"/>
    </border>
    <border>
      <left style="thin"/>
      <right style="thin"/>
      <top style="mediumDashed"/>
      <bottom style="mediumDashed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1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64" fillId="7" borderId="8" applyNumberFormat="0" applyAlignment="0" applyProtection="0"/>
    <xf numFmtId="0" fontId="66" fillId="19" borderId="8" applyNumberFormat="0" applyAlignment="0" applyProtection="0"/>
    <xf numFmtId="0" fontId="65" fillId="19" borderId="9" applyNumberFormat="0" applyAlignment="0" applyProtection="0"/>
    <xf numFmtId="0" fontId="7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2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9" fillId="24" borderId="10" xfId="0" applyNumberFormat="1" applyFont="1" applyFill="1" applyBorder="1" applyAlignment="1">
      <alignment vertical="center"/>
    </xf>
    <xf numFmtId="0" fontId="16" fillId="24" borderId="10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49" fontId="9" fillId="24" borderId="13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24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14" fillId="24" borderId="0" xfId="0" applyFont="1" applyFill="1" applyAlignment="1">
      <alignment horizontal="center" vertical="center" textRotation="255"/>
    </xf>
    <xf numFmtId="0" fontId="6" fillId="24" borderId="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1" fontId="6" fillId="24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8" fontId="14" fillId="0" borderId="0" xfId="0" applyNumberFormat="1" applyFont="1" applyAlignment="1">
      <alignment vertical="center"/>
    </xf>
    <xf numFmtId="0" fontId="14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168" fontId="13" fillId="0" borderId="11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68" fontId="30" fillId="24" borderId="14" xfId="0" applyNumberFormat="1" applyFont="1" applyFill="1" applyBorder="1" applyAlignment="1">
      <alignment vertical="center"/>
    </xf>
    <xf numFmtId="168" fontId="10" fillId="24" borderId="10" xfId="0" applyNumberFormat="1" applyFont="1" applyFill="1" applyBorder="1" applyAlignment="1">
      <alignment vertical="center"/>
    </xf>
    <xf numFmtId="168" fontId="14" fillId="24" borderId="0" xfId="0" applyNumberFormat="1" applyFont="1" applyFill="1" applyAlignment="1">
      <alignment vertical="center"/>
    </xf>
    <xf numFmtId="168" fontId="10" fillId="24" borderId="11" xfId="0" applyNumberFormat="1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11" fillId="24" borderId="12" xfId="0" applyFont="1" applyFill="1" applyBorder="1" applyAlignment="1">
      <alignment vertical="center"/>
    </xf>
    <xf numFmtId="49" fontId="9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6" fillId="24" borderId="0" xfId="0" applyNumberFormat="1" applyFont="1" applyFill="1" applyBorder="1" applyAlignment="1">
      <alignment vertical="center"/>
    </xf>
    <xf numFmtId="49" fontId="11" fillId="24" borderId="12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39" fillId="24" borderId="0" xfId="0" applyNumberFormat="1" applyFont="1" applyFill="1" applyBorder="1" applyAlignment="1">
      <alignment vertical="center"/>
    </xf>
    <xf numFmtId="49" fontId="28" fillId="24" borderId="0" xfId="0" applyNumberFormat="1" applyFont="1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0" fontId="10" fillId="24" borderId="11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0" fontId="10" fillId="24" borderId="12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12" fillId="24" borderId="15" xfId="0" applyFont="1" applyFill="1" applyBorder="1" applyAlignment="1">
      <alignment vertical="center"/>
    </xf>
    <xf numFmtId="0" fontId="12" fillId="24" borderId="16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10" fillId="24" borderId="17" xfId="0" applyFont="1" applyFill="1" applyBorder="1" applyAlignment="1">
      <alignment vertical="center"/>
    </xf>
    <xf numFmtId="0" fontId="6" fillId="24" borderId="0" xfId="0" applyFont="1" applyFill="1" applyAlignment="1">
      <alignment horizontal="right" vertical="center"/>
    </xf>
    <xf numFmtId="168" fontId="6" fillId="24" borderId="0" xfId="0" applyNumberFormat="1" applyFont="1" applyFill="1" applyAlignment="1">
      <alignment vertical="center"/>
    </xf>
    <xf numFmtId="0" fontId="8" fillId="24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168" fontId="14" fillId="24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25" fillId="24" borderId="19" xfId="0" applyNumberFormat="1" applyFont="1" applyFill="1" applyBorder="1" applyAlignment="1">
      <alignment vertical="center"/>
    </xf>
    <xf numFmtId="168" fontId="37" fillId="24" borderId="14" xfId="0" applyNumberFormat="1" applyFont="1" applyFill="1" applyBorder="1" applyAlignment="1">
      <alignment vertical="center"/>
    </xf>
    <xf numFmtId="168" fontId="47" fillId="24" borderId="2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168" fontId="25" fillId="24" borderId="21" xfId="0" applyNumberFormat="1" applyFont="1" applyFill="1" applyBorder="1" applyAlignment="1">
      <alignment vertical="center"/>
    </xf>
    <xf numFmtId="0" fontId="7" fillId="24" borderId="22" xfId="0" applyFont="1" applyFill="1" applyBorder="1" applyAlignment="1">
      <alignment vertical="center"/>
    </xf>
    <xf numFmtId="168" fontId="45" fillId="0" borderId="0" xfId="0" applyNumberFormat="1" applyFont="1" applyAlignment="1">
      <alignment horizontal="center" vertical="center"/>
    </xf>
    <xf numFmtId="168" fontId="5" fillId="24" borderId="19" xfId="0" applyNumberFormat="1" applyFont="1" applyFill="1" applyBorder="1" applyAlignment="1">
      <alignment vertical="center"/>
    </xf>
    <xf numFmtId="168" fontId="5" fillId="24" borderId="14" xfId="0" applyNumberFormat="1" applyFont="1" applyFill="1" applyBorder="1" applyAlignment="1">
      <alignment vertical="center"/>
    </xf>
    <xf numFmtId="168" fontId="7" fillId="24" borderId="14" xfId="0" applyNumberFormat="1" applyFont="1" applyFill="1" applyBorder="1" applyAlignment="1">
      <alignment vertical="center"/>
    </xf>
    <xf numFmtId="168" fontId="49" fillId="24" borderId="23" xfId="0" applyNumberFormat="1" applyFont="1" applyFill="1" applyBorder="1" applyAlignment="1">
      <alignment vertical="center"/>
    </xf>
    <xf numFmtId="168" fontId="7" fillId="24" borderId="19" xfId="0" applyNumberFormat="1" applyFont="1" applyFill="1" applyBorder="1" applyAlignment="1">
      <alignment vertical="center"/>
    </xf>
    <xf numFmtId="168" fontId="7" fillId="24" borderId="24" xfId="0" applyNumberFormat="1" applyFont="1" applyFill="1" applyBorder="1" applyAlignment="1">
      <alignment vertical="center"/>
    </xf>
    <xf numFmtId="168" fontId="8" fillId="24" borderId="14" xfId="0" applyNumberFormat="1" applyFont="1" applyFill="1" applyBorder="1" applyAlignment="1">
      <alignment vertical="center"/>
    </xf>
    <xf numFmtId="168" fontId="8" fillId="24" borderId="21" xfId="0" applyNumberFormat="1" applyFont="1" applyFill="1" applyBorder="1" applyAlignment="1">
      <alignment vertical="center"/>
    </xf>
    <xf numFmtId="168" fontId="32" fillId="24" borderId="19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168" fontId="30" fillId="24" borderId="25" xfId="0" applyNumberFormat="1" applyFont="1" applyFill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12" fillId="24" borderId="14" xfId="0" applyFont="1" applyFill="1" applyBorder="1" applyAlignment="1">
      <alignment vertical="center"/>
    </xf>
    <xf numFmtId="168" fontId="25" fillId="24" borderId="14" xfId="0" applyNumberFormat="1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168" fontId="10" fillId="24" borderId="24" xfId="0" applyNumberFormat="1" applyFont="1" applyFill="1" applyBorder="1" applyAlignment="1">
      <alignment vertical="center"/>
    </xf>
    <xf numFmtId="168" fontId="10" fillId="24" borderId="19" xfId="0" applyNumberFormat="1" applyFont="1" applyFill="1" applyBorder="1" applyAlignment="1">
      <alignment vertical="center"/>
    </xf>
    <xf numFmtId="0" fontId="7" fillId="24" borderId="26" xfId="0" applyFont="1" applyFill="1" applyBorder="1" applyAlignment="1">
      <alignment vertical="center"/>
    </xf>
    <xf numFmtId="168" fontId="7" fillId="24" borderId="27" xfId="0" applyNumberFormat="1" applyFont="1" applyFill="1" applyBorder="1" applyAlignment="1">
      <alignment vertical="center"/>
    </xf>
    <xf numFmtId="168" fontId="30" fillId="24" borderId="28" xfId="0" applyNumberFormat="1" applyFont="1" applyFill="1" applyBorder="1" applyAlignment="1">
      <alignment vertical="center"/>
    </xf>
    <xf numFmtId="168" fontId="5" fillId="24" borderId="29" xfId="0" applyNumberFormat="1" applyFont="1" applyFill="1" applyBorder="1" applyAlignment="1">
      <alignment vertical="center"/>
    </xf>
    <xf numFmtId="168" fontId="47" fillId="17" borderId="24" xfId="0" applyNumberFormat="1" applyFont="1" applyFill="1" applyBorder="1" applyAlignment="1">
      <alignment vertical="center"/>
    </xf>
    <xf numFmtId="168" fontId="48" fillId="24" borderId="19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168" fontId="5" fillId="24" borderId="19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30" xfId="0" applyNumberFormat="1" applyFont="1" applyBorder="1" applyAlignment="1">
      <alignment vertical="center"/>
    </xf>
    <xf numFmtId="1" fontId="14" fillId="0" borderId="3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" fontId="14" fillId="0" borderId="32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left" vertical="center"/>
    </xf>
    <xf numFmtId="1" fontId="35" fillId="0" borderId="33" xfId="0" applyNumberFormat="1" applyFont="1" applyBorder="1" applyAlignment="1">
      <alignment vertical="center"/>
    </xf>
    <xf numFmtId="1" fontId="14" fillId="0" borderId="31" xfId="0" applyNumberFormat="1" applyFont="1" applyBorder="1" applyAlignment="1">
      <alignment vertical="center"/>
    </xf>
    <xf numFmtId="0" fontId="52" fillId="24" borderId="10" xfId="0" applyFont="1" applyFill="1" applyBorder="1" applyAlignment="1">
      <alignment vertical="center"/>
    </xf>
    <xf numFmtId="1" fontId="52" fillId="24" borderId="20" xfId="0" applyNumberFormat="1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8" xfId="0" applyFont="1" applyBorder="1" applyAlignment="1">
      <alignment vertical="center"/>
    </xf>
    <xf numFmtId="1" fontId="14" fillId="0" borderId="34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35" fillId="0" borderId="0" xfId="0" applyNumberFormat="1" applyFont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4" fillId="24" borderId="31" xfId="0" applyNumberFormat="1" applyFont="1" applyFill="1" applyBorder="1" applyAlignment="1">
      <alignment vertical="center"/>
    </xf>
    <xf numFmtId="1" fontId="14" fillId="0" borderId="20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" fontId="33" fillId="0" borderId="20" xfId="0" applyNumberFormat="1" applyFont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22" xfId="0" applyFont="1" applyFill="1" applyBorder="1" applyAlignment="1">
      <alignment vertical="center"/>
    </xf>
    <xf numFmtId="0" fontId="14" fillId="24" borderId="26" xfId="0" applyFont="1" applyFill="1" applyBorder="1" applyAlignment="1">
      <alignment vertical="center"/>
    </xf>
    <xf numFmtId="0" fontId="14" fillId="24" borderId="17" xfId="0" applyFont="1" applyFill="1" applyBorder="1" applyAlignment="1">
      <alignment vertical="center"/>
    </xf>
    <xf numFmtId="1" fontId="14" fillId="24" borderId="17" xfId="0" applyNumberFormat="1" applyFont="1" applyFill="1" applyBorder="1" applyAlignment="1">
      <alignment vertical="center"/>
    </xf>
    <xf numFmtId="1" fontId="14" fillId="0" borderId="0" xfId="0" applyNumberFormat="1" applyFont="1" applyAlignment="1">
      <alignment vertical="center"/>
    </xf>
    <xf numFmtId="0" fontId="14" fillId="24" borderId="0" xfId="0" applyFont="1" applyFill="1" applyBorder="1" applyAlignment="1">
      <alignment vertical="center"/>
    </xf>
    <xf numFmtId="168" fontId="6" fillId="24" borderId="14" xfId="0" applyNumberFormat="1" applyFont="1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42" fillId="24" borderId="35" xfId="0" applyNumberFormat="1" applyFont="1" applyFill="1" applyBorder="1" applyAlignment="1">
      <alignment horizontal="center" vertical="center" wrapText="1"/>
    </xf>
    <xf numFmtId="168" fontId="31" fillId="24" borderId="24" xfId="0" applyNumberFormat="1" applyFont="1" applyFill="1" applyBorder="1" applyAlignment="1">
      <alignment vertical="center"/>
    </xf>
    <xf numFmtId="168" fontId="32" fillId="24" borderId="14" xfId="0" applyNumberFormat="1" applyFont="1" applyFill="1" applyBorder="1" applyAlignment="1">
      <alignment vertical="center"/>
    </xf>
    <xf numFmtId="168" fontId="31" fillId="17" borderId="24" xfId="0" applyNumberFormat="1" applyFont="1" applyFill="1" applyBorder="1" applyAlignment="1">
      <alignment vertical="center"/>
    </xf>
    <xf numFmtId="168" fontId="46" fillId="24" borderId="19" xfId="0" applyNumberFormat="1" applyFont="1" applyFill="1" applyBorder="1" applyAlignment="1">
      <alignment vertical="center"/>
    </xf>
    <xf numFmtId="168" fontId="30" fillId="24" borderId="19" xfId="0" applyNumberFormat="1" applyFont="1" applyFill="1" applyBorder="1" applyAlignment="1">
      <alignment vertical="center"/>
    </xf>
    <xf numFmtId="168" fontId="30" fillId="24" borderId="36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1" fontId="14" fillId="0" borderId="0" xfId="0" applyNumberFormat="1" applyFont="1" applyBorder="1" applyAlignment="1">
      <alignment horizontal="center" vertical="center"/>
    </xf>
    <xf numFmtId="1" fontId="14" fillId="24" borderId="0" xfId="0" applyNumberFormat="1" applyFont="1" applyFill="1" applyBorder="1" applyAlignment="1">
      <alignment vertical="center"/>
    </xf>
    <xf numFmtId="1" fontId="14" fillId="24" borderId="12" xfId="0" applyNumberFormat="1" applyFont="1" applyFill="1" applyBorder="1" applyAlignment="1">
      <alignment vertical="center"/>
    </xf>
    <xf numFmtId="1" fontId="14" fillId="24" borderId="10" xfId="0" applyNumberFormat="1" applyFont="1" applyFill="1" applyBorder="1" applyAlignment="1">
      <alignment vertical="center"/>
    </xf>
    <xf numFmtId="1" fontId="14" fillId="24" borderId="0" xfId="0" applyNumberFormat="1" applyFont="1" applyFill="1" applyBorder="1" applyAlignment="1">
      <alignment vertical="center"/>
    </xf>
    <xf numFmtId="168" fontId="7" fillId="24" borderId="37" xfId="0" applyNumberFormat="1" applyFont="1" applyFill="1" applyBorder="1" applyAlignment="1">
      <alignment vertical="center"/>
    </xf>
    <xf numFmtId="168" fontId="30" fillId="0" borderId="38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168" fontId="29" fillId="24" borderId="14" xfId="0" applyNumberFormat="1" applyFont="1" applyFill="1" applyBorder="1" applyAlignment="1">
      <alignment vertical="center"/>
    </xf>
    <xf numFmtId="1" fontId="14" fillId="24" borderId="31" xfId="0" applyNumberFormat="1" applyFont="1" applyFill="1" applyBorder="1" applyAlignment="1">
      <alignment vertical="center"/>
    </xf>
    <xf numFmtId="168" fontId="6" fillId="24" borderId="14" xfId="0" applyNumberFormat="1" applyFont="1" applyFill="1" applyBorder="1" applyAlignment="1">
      <alignment vertical="center"/>
    </xf>
    <xf numFmtId="166" fontId="14" fillId="0" borderId="31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168" fontId="36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49" fontId="11" fillId="24" borderId="0" xfId="0" applyNumberFormat="1" applyFont="1" applyFill="1" applyBorder="1" applyAlignment="1">
      <alignment horizontal="justify" vertical="center"/>
    </xf>
    <xf numFmtId="49" fontId="11" fillId="24" borderId="31" xfId="0" applyNumberFormat="1" applyFont="1" applyFill="1" applyBorder="1" applyAlignment="1">
      <alignment horizontal="justify" vertical="center"/>
    </xf>
    <xf numFmtId="49" fontId="11" fillId="24" borderId="33" xfId="0" applyNumberFormat="1" applyFont="1" applyFill="1" applyBorder="1" applyAlignment="1">
      <alignment horizontal="justify" vertical="center"/>
    </xf>
    <xf numFmtId="49" fontId="3" fillId="24" borderId="31" xfId="0" applyNumberFormat="1" applyFont="1" applyFill="1" applyBorder="1" applyAlignment="1">
      <alignment horizontal="justify" vertical="center"/>
    </xf>
    <xf numFmtId="168" fontId="31" fillId="24" borderId="14" xfId="0" applyNumberFormat="1" applyFont="1" applyFill="1" applyBorder="1" applyAlignment="1">
      <alignment vertical="center"/>
    </xf>
    <xf numFmtId="168" fontId="23" fillId="24" borderId="14" xfId="0" applyNumberFormat="1" applyFont="1" applyFill="1" applyBorder="1" applyAlignment="1">
      <alignment vertical="center"/>
    </xf>
    <xf numFmtId="168" fontId="53" fillId="24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vertical="center"/>
    </xf>
    <xf numFmtId="168" fontId="30" fillId="0" borderId="28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vertical="center"/>
    </xf>
    <xf numFmtId="168" fontId="5" fillId="0" borderId="28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8" fontId="8" fillId="0" borderId="14" xfId="0" applyNumberFormat="1" applyFont="1" applyFill="1" applyBorder="1" applyAlignment="1">
      <alignment vertical="center"/>
    </xf>
    <xf numFmtId="168" fontId="7" fillId="0" borderId="14" xfId="0" applyNumberFormat="1" applyFont="1" applyFill="1" applyBorder="1" applyAlignment="1">
      <alignment vertical="center"/>
    </xf>
    <xf numFmtId="2" fontId="14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1" fontId="6" fillId="24" borderId="12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" fontId="4" fillId="24" borderId="0" xfId="0" applyNumberFormat="1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1" fontId="54" fillId="24" borderId="0" xfId="0" applyNumberFormat="1" applyFont="1" applyFill="1" applyBorder="1" applyAlignment="1">
      <alignment vertical="center"/>
    </xf>
    <xf numFmtId="168" fontId="10" fillId="24" borderId="14" xfId="0" applyNumberFormat="1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vertical="center"/>
    </xf>
    <xf numFmtId="1" fontId="14" fillId="24" borderId="12" xfId="0" applyNumberFormat="1" applyFont="1" applyFill="1" applyBorder="1" applyAlignment="1">
      <alignment vertical="center"/>
    </xf>
    <xf numFmtId="168" fontId="6" fillId="24" borderId="24" xfId="0" applyNumberFormat="1" applyFont="1" applyFill="1" applyBorder="1" applyAlignment="1">
      <alignment vertical="center"/>
    </xf>
    <xf numFmtId="2" fontId="14" fillId="24" borderId="12" xfId="0" applyNumberFormat="1" applyFont="1" applyFill="1" applyBorder="1" applyAlignment="1">
      <alignment vertical="center"/>
    </xf>
    <xf numFmtId="168" fontId="6" fillId="0" borderId="14" xfId="0" applyNumberFormat="1" applyFont="1" applyFill="1" applyBorder="1" applyAlignment="1">
      <alignment vertical="center"/>
    </xf>
    <xf numFmtId="168" fontId="6" fillId="0" borderId="14" xfId="0" applyNumberFormat="1" applyFont="1" applyFill="1" applyBorder="1" applyAlignment="1">
      <alignment vertical="center"/>
    </xf>
    <xf numFmtId="168" fontId="5" fillId="0" borderId="19" xfId="0" applyNumberFormat="1" applyFont="1" applyFill="1" applyBorder="1" applyAlignment="1">
      <alignment vertical="center"/>
    </xf>
    <xf numFmtId="168" fontId="7" fillId="0" borderId="37" xfId="0" applyNumberFormat="1" applyFont="1" applyFill="1" applyBorder="1" applyAlignment="1">
      <alignment vertical="center"/>
    </xf>
    <xf numFmtId="168" fontId="29" fillId="0" borderId="14" xfId="0" applyNumberFormat="1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8" fontId="42" fillId="0" borderId="3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" fontId="14" fillId="0" borderId="31" xfId="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8" fontId="25" fillId="0" borderId="14" xfId="0" applyNumberFormat="1" applyFont="1" applyFill="1" applyBorder="1" applyAlignment="1">
      <alignment vertical="center"/>
    </xf>
    <xf numFmtId="168" fontId="43" fillId="0" borderId="14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49" fontId="51" fillId="0" borderId="39" xfId="36" applyNumberFormat="1" applyFont="1" applyBorder="1" applyAlignment="1" applyProtection="1">
      <alignment horizontal="center" vertical="center"/>
      <protection/>
    </xf>
    <xf numFmtId="168" fontId="7" fillId="24" borderId="39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168" fontId="7" fillId="24" borderId="39" xfId="0" applyNumberFormat="1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168" fontId="42" fillId="24" borderId="39" xfId="0" applyNumberFormat="1" applyFont="1" applyFill="1" applyBorder="1" applyAlignment="1">
      <alignment horizontal="center" vertical="center" wrapText="1"/>
    </xf>
    <xf numFmtId="49" fontId="2" fillId="0" borderId="40" xfId="36" applyNumberFormat="1" applyBorder="1" applyAlignment="1" applyProtection="1">
      <alignment horizontal="center" vertical="center"/>
      <protection/>
    </xf>
    <xf numFmtId="49" fontId="2" fillId="0" borderId="41" xfId="36" applyNumberFormat="1" applyBorder="1" applyAlignment="1" applyProtection="1">
      <alignment horizontal="center" vertical="center"/>
      <protection/>
    </xf>
    <xf numFmtId="0" fontId="5" fillId="24" borderId="42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49" fontId="11" fillId="17" borderId="12" xfId="0" applyNumberFormat="1" applyFont="1" applyFill="1" applyBorder="1" applyAlignment="1">
      <alignment horizontal="justify" vertical="center"/>
    </xf>
    <xf numFmtId="49" fontId="11" fillId="17" borderId="33" xfId="0" applyNumberFormat="1" applyFont="1" applyFill="1" applyBorder="1" applyAlignment="1">
      <alignment horizontal="justify" vertical="center"/>
    </xf>
    <xf numFmtId="0" fontId="44" fillId="0" borderId="0" xfId="0" applyFont="1" applyBorder="1" applyAlignment="1">
      <alignment horizontal="center" vertical="center"/>
    </xf>
    <xf numFmtId="2" fontId="11" fillId="24" borderId="12" xfId="0" applyNumberFormat="1" applyFont="1" applyFill="1" applyBorder="1" applyAlignment="1">
      <alignment horizontal="justify" vertical="center"/>
    </xf>
    <xf numFmtId="2" fontId="3" fillId="24" borderId="0" xfId="0" applyNumberFormat="1" applyFont="1" applyFill="1" applyBorder="1" applyAlignment="1">
      <alignment horizontal="justify" vertical="center"/>
    </xf>
    <xf numFmtId="0" fontId="14" fillId="0" borderId="1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5" fillId="24" borderId="45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31" xfId="0" applyFont="1" applyBorder="1" applyAlignment="1">
      <alignment horizontal="justify" vertical="center"/>
    </xf>
    <xf numFmtId="0" fontId="7" fillId="0" borderId="48" xfId="0" applyFont="1" applyBorder="1" applyAlignment="1">
      <alignment horizontal="justify" vertical="center"/>
    </xf>
    <xf numFmtId="0" fontId="44" fillId="0" borderId="0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6.375" style="30" customWidth="1"/>
    <col min="2" max="2" width="56.875" style="1" customWidth="1"/>
    <col min="3" max="3" width="4.875" style="147" customWidth="1"/>
    <col min="4" max="4" width="5.00390625" style="147" customWidth="1"/>
    <col min="5" max="5" width="5.00390625" style="167" customWidth="1"/>
    <col min="6" max="6" width="20.375" style="84" customWidth="1"/>
    <col min="7" max="7" width="1.875" style="199" customWidth="1"/>
    <col min="8" max="16384" width="9.125" style="4" customWidth="1"/>
  </cols>
  <sheetData>
    <row r="1" spans="1:4" s="256" customFormat="1" ht="15" customHeight="1">
      <c r="A1" s="265"/>
      <c r="B1" s="258"/>
      <c r="C1" s="258"/>
      <c r="D1" s="264"/>
    </row>
    <row r="2" spans="1:6" ht="59.25" customHeight="1">
      <c r="A2" s="294" t="s">
        <v>207</v>
      </c>
      <c r="B2" s="294"/>
      <c r="C2" s="294"/>
      <c r="D2" s="294"/>
      <c r="E2" s="294"/>
      <c r="F2" s="294"/>
    </row>
    <row r="3" spans="1:6" ht="25.5" customHeight="1" thickBot="1">
      <c r="A3" s="276"/>
      <c r="B3" s="275"/>
      <c r="C3" s="267"/>
      <c r="D3" s="267"/>
      <c r="E3" s="267"/>
      <c r="F3" s="268"/>
    </row>
    <row r="4" spans="1:6" ht="18.75" customHeight="1" thickBot="1">
      <c r="A4" s="277" t="s">
        <v>81</v>
      </c>
      <c r="B4" s="277"/>
      <c r="C4" s="277"/>
      <c r="D4" s="277"/>
      <c r="E4" s="278"/>
      <c r="F4" s="255" t="s">
        <v>56</v>
      </c>
    </row>
    <row r="5" spans="1:7" ht="20.25" thickBot="1" thickTop="1">
      <c r="A5" s="54" t="s">
        <v>201</v>
      </c>
      <c r="B5" s="49"/>
      <c r="C5" s="128"/>
      <c r="D5" s="128"/>
      <c r="E5" s="129"/>
      <c r="F5" s="85">
        <f>SUM(F6:F10)</f>
        <v>131185.79</v>
      </c>
      <c r="G5" s="200"/>
    </row>
    <row r="6" spans="1:7" ht="15">
      <c r="A6" s="55" t="s">
        <v>180</v>
      </c>
      <c r="B6" s="50" t="s">
        <v>65</v>
      </c>
      <c r="C6" s="130"/>
      <c r="D6" s="130"/>
      <c r="E6" s="131"/>
      <c r="F6" s="53">
        <f>F51</f>
        <v>97180</v>
      </c>
      <c r="G6" s="200"/>
    </row>
    <row r="7" spans="1:6" ht="15">
      <c r="A7" s="55"/>
      <c r="B7" s="50" t="s">
        <v>124</v>
      </c>
      <c r="C7" s="130"/>
      <c r="D7" s="130"/>
      <c r="E7" s="131"/>
      <c r="F7" s="53">
        <f>F52+F307</f>
        <v>18668</v>
      </c>
    </row>
    <row r="8" spans="1:6" ht="15">
      <c r="A8" s="55"/>
      <c r="B8" s="50" t="s">
        <v>66</v>
      </c>
      <c r="C8" s="130"/>
      <c r="D8" s="130"/>
      <c r="E8" s="131"/>
      <c r="F8" s="53">
        <f>F53</f>
        <v>150</v>
      </c>
    </row>
    <row r="9" spans="1:6" ht="15">
      <c r="A9" s="55"/>
      <c r="B9" s="50" t="s">
        <v>36</v>
      </c>
      <c r="C9" s="130"/>
      <c r="D9" s="130"/>
      <c r="E9" s="131"/>
      <c r="F9" s="53">
        <f>F54+F287</f>
        <v>15187.79</v>
      </c>
    </row>
    <row r="10" spans="1:6" ht="15">
      <c r="A10" s="55"/>
      <c r="B10" s="50" t="s">
        <v>68</v>
      </c>
      <c r="C10" s="130"/>
      <c r="D10" s="130"/>
      <c r="E10" s="131"/>
      <c r="F10" s="53">
        <f>F55</f>
        <v>0</v>
      </c>
    </row>
    <row r="11" spans="1:6" ht="31.5" customHeight="1">
      <c r="A11" s="55"/>
      <c r="B11" s="44"/>
      <c r="C11" s="130"/>
      <c r="D11" s="130"/>
      <c r="E11" s="131"/>
      <c r="F11" s="86"/>
    </row>
    <row r="12" spans="1:7" ht="19.5" thickBot="1">
      <c r="A12" s="54" t="s">
        <v>141</v>
      </c>
      <c r="B12" s="49"/>
      <c r="C12" s="128"/>
      <c r="D12" s="128"/>
      <c r="E12" s="129"/>
      <c r="F12" s="85">
        <f>SUM(F13:F15)</f>
        <v>129943.71</v>
      </c>
      <c r="G12" s="200"/>
    </row>
    <row r="13" spans="1:7" ht="15">
      <c r="A13" s="55" t="s">
        <v>180</v>
      </c>
      <c r="B13" s="50" t="s">
        <v>16</v>
      </c>
      <c r="C13" s="130"/>
      <c r="D13" s="130"/>
      <c r="E13" s="132"/>
      <c r="F13" s="53">
        <f>F58+F313+F312+F294</f>
        <v>124706.71</v>
      </c>
      <c r="G13" s="200"/>
    </row>
    <row r="14" spans="1:6" ht="15">
      <c r="A14" s="55"/>
      <c r="B14" s="50" t="s">
        <v>123</v>
      </c>
      <c r="C14" s="130"/>
      <c r="D14" s="130"/>
      <c r="E14" s="133"/>
      <c r="F14" s="53">
        <f>F69+F314</f>
        <v>5237</v>
      </c>
    </row>
    <row r="15" spans="1:6" ht="31.5" customHeight="1">
      <c r="A15" s="55"/>
      <c r="B15" s="44"/>
      <c r="C15" s="130"/>
      <c r="D15" s="130"/>
      <c r="E15" s="133"/>
      <c r="F15" s="86"/>
    </row>
    <row r="16" spans="1:6" ht="19.5" thickBot="1">
      <c r="A16" s="56" t="s">
        <v>142</v>
      </c>
      <c r="B16" s="48"/>
      <c r="C16" s="134"/>
      <c r="D16" s="134"/>
      <c r="E16" s="135"/>
      <c r="F16" s="119">
        <f>F5-F12</f>
        <v>1242.0800000000017</v>
      </c>
    </row>
    <row r="17" spans="1:6" ht="31.5" customHeight="1" thickTop="1">
      <c r="A17" s="55"/>
      <c r="B17" s="43"/>
      <c r="C17" s="130"/>
      <c r="D17" s="130"/>
      <c r="E17" s="133"/>
      <c r="F17" s="113"/>
    </row>
    <row r="18" spans="1:6" ht="19.5" thickBot="1">
      <c r="A18" s="40" t="s">
        <v>125</v>
      </c>
      <c r="B18" s="15"/>
      <c r="C18" s="128"/>
      <c r="D18" s="128"/>
      <c r="E18" s="136"/>
      <c r="F18" s="85">
        <f>F21+F26+F31</f>
        <v>-1242.0800000000002</v>
      </c>
    </row>
    <row r="19" spans="1:6" ht="15">
      <c r="A19" s="57"/>
      <c r="B19" s="12"/>
      <c r="C19" s="130"/>
      <c r="D19" s="130"/>
      <c r="E19" s="133"/>
      <c r="F19" s="113"/>
    </row>
    <row r="20" spans="1:6" ht="6" customHeight="1">
      <c r="A20" s="57"/>
      <c r="B20" s="12"/>
      <c r="C20" s="130"/>
      <c r="D20" s="130"/>
      <c r="E20" s="133"/>
      <c r="F20" s="113"/>
    </row>
    <row r="21" spans="1:6" ht="15.75">
      <c r="A21" s="58" t="s">
        <v>38</v>
      </c>
      <c r="B21" s="17"/>
      <c r="C21" s="137"/>
      <c r="D21" s="138" t="s">
        <v>54</v>
      </c>
      <c r="E21" s="139"/>
      <c r="F21" s="174">
        <v>-2042.0800000000002</v>
      </c>
    </row>
    <row r="22" spans="1:6" ht="15">
      <c r="A22" s="188" t="s">
        <v>204</v>
      </c>
      <c r="B22" s="7"/>
      <c r="C22" s="11"/>
      <c r="D22" s="8">
        <v>8124</v>
      </c>
      <c r="E22" s="140"/>
      <c r="F22" s="217">
        <v>-889.6600000000001</v>
      </c>
    </row>
    <row r="23" spans="1:6" ht="15">
      <c r="A23" s="60" t="s">
        <v>50</v>
      </c>
      <c r="B23" s="7"/>
      <c r="C23" s="126"/>
      <c r="D23" s="126">
        <v>8124</v>
      </c>
      <c r="E23" s="140"/>
      <c r="F23" s="53">
        <v>-396.95</v>
      </c>
    </row>
    <row r="24" spans="1:6" ht="15">
      <c r="A24" s="60" t="s">
        <v>50</v>
      </c>
      <c r="B24" s="7"/>
      <c r="C24" s="126"/>
      <c r="D24" s="126">
        <v>8124</v>
      </c>
      <c r="E24" s="140"/>
      <c r="F24" s="53">
        <v>-755.47</v>
      </c>
    </row>
    <row r="25" spans="1:6" ht="22.5" customHeight="1">
      <c r="A25" s="61"/>
      <c r="B25" s="7"/>
      <c r="C25" s="126"/>
      <c r="D25" s="126"/>
      <c r="E25" s="140"/>
      <c r="F25" s="53"/>
    </row>
    <row r="26" spans="1:6" ht="15.75">
      <c r="A26" s="62" t="s">
        <v>51</v>
      </c>
      <c r="B26" s="16"/>
      <c r="C26" s="137"/>
      <c r="D26" s="137"/>
      <c r="E26" s="139"/>
      <c r="F26" s="174">
        <v>0</v>
      </c>
    </row>
    <row r="27" spans="1:6" ht="3" customHeight="1">
      <c r="A27" s="60"/>
      <c r="B27" s="18"/>
      <c r="C27" s="126"/>
      <c r="D27" s="126"/>
      <c r="E27" s="140"/>
      <c r="F27" s="53"/>
    </row>
    <row r="28" spans="1:6" ht="3" customHeight="1">
      <c r="A28" s="60"/>
      <c r="B28" s="18"/>
      <c r="C28" s="126"/>
      <c r="D28" s="126"/>
      <c r="E28" s="140"/>
      <c r="F28" s="53"/>
    </row>
    <row r="29" spans="1:6" ht="15">
      <c r="A29" s="63" t="s">
        <v>168</v>
      </c>
      <c r="B29" s="51"/>
      <c r="C29" s="126">
        <v>435</v>
      </c>
      <c r="D29" s="126">
        <v>8123</v>
      </c>
      <c r="E29" s="140"/>
      <c r="F29" s="53">
        <v>0</v>
      </c>
    </row>
    <row r="30" spans="1:6" ht="24" customHeight="1">
      <c r="A30" s="61"/>
      <c r="B30" s="7"/>
      <c r="C30" s="126"/>
      <c r="D30" s="126"/>
      <c r="E30" s="140"/>
      <c r="F30" s="53"/>
    </row>
    <row r="31" spans="1:6" ht="15.75">
      <c r="A31" s="62" t="s">
        <v>52</v>
      </c>
      <c r="B31" s="16"/>
      <c r="C31" s="137"/>
      <c r="D31" s="137"/>
      <c r="E31" s="139"/>
      <c r="F31" s="174">
        <f>SUM(F32:F33)</f>
        <v>800</v>
      </c>
    </row>
    <row r="32" spans="1:6" ht="15">
      <c r="A32" s="64" t="s">
        <v>39</v>
      </c>
      <c r="B32" s="11"/>
      <c r="C32" s="126">
        <v>23615</v>
      </c>
      <c r="D32" s="126"/>
      <c r="E32" s="140"/>
      <c r="F32" s="53">
        <f>-F318</f>
        <v>500</v>
      </c>
    </row>
    <row r="33" spans="1:6" ht="15">
      <c r="A33" s="64" t="s">
        <v>195</v>
      </c>
      <c r="B33" s="11"/>
      <c r="C33" s="126">
        <v>23611</v>
      </c>
      <c r="D33" s="126"/>
      <c r="E33" s="140"/>
      <c r="F33" s="53">
        <f>-F296</f>
        <v>300</v>
      </c>
    </row>
    <row r="34" spans="1:6" ht="21" customHeight="1">
      <c r="A34" s="65"/>
      <c r="B34" s="19"/>
      <c r="C34" s="126"/>
      <c r="D34" s="126"/>
      <c r="E34" s="140"/>
      <c r="F34" s="175"/>
    </row>
    <row r="35" spans="1:6" ht="15.75">
      <c r="A35" s="279" t="s">
        <v>102</v>
      </c>
      <c r="B35" s="279"/>
      <c r="C35" s="279"/>
      <c r="D35" s="279"/>
      <c r="E35" s="280"/>
      <c r="F35" s="176">
        <v>-1.5916157281026244E-12</v>
      </c>
    </row>
    <row r="36" spans="1:6" ht="10.5" customHeight="1">
      <c r="A36" s="211"/>
      <c r="B36" s="211"/>
      <c r="C36" s="211"/>
      <c r="D36" s="211"/>
      <c r="E36" s="212"/>
      <c r="F36" s="215"/>
    </row>
    <row r="37" spans="1:6" ht="15.75" customHeight="1">
      <c r="A37" s="211"/>
      <c r="B37" s="211"/>
      <c r="C37" s="211"/>
      <c r="D37" s="211"/>
      <c r="E37" s="212"/>
      <c r="F37" s="215"/>
    </row>
    <row r="38" spans="1:6" ht="15.75" customHeight="1">
      <c r="A38" s="282" t="s">
        <v>193</v>
      </c>
      <c r="B38" s="282"/>
      <c r="C38" s="282"/>
      <c r="D38" s="282"/>
      <c r="E38" s="213"/>
      <c r="F38" s="174">
        <v>0</v>
      </c>
    </row>
    <row r="39" spans="1:6" ht="14.25" customHeight="1">
      <c r="A39" s="283" t="s">
        <v>161</v>
      </c>
      <c r="B39" s="283"/>
      <c r="C39" s="283"/>
      <c r="D39" s="283"/>
      <c r="E39" s="214"/>
      <c r="F39" s="216">
        <v>0</v>
      </c>
    </row>
    <row r="40" spans="1:6" ht="24" customHeight="1">
      <c r="A40" s="211"/>
      <c r="B40" s="211"/>
      <c r="C40" s="211"/>
      <c r="D40" s="211"/>
      <c r="E40" s="212"/>
      <c r="F40" s="215"/>
    </row>
    <row r="41" spans="1:6" ht="15.75" customHeight="1" thickBot="1">
      <c r="A41" s="189" t="s">
        <v>171</v>
      </c>
      <c r="B41" s="21"/>
      <c r="C41" s="141"/>
      <c r="D41" s="141"/>
      <c r="E41" s="142"/>
      <c r="F41" s="177">
        <v>799.9999999999984</v>
      </c>
    </row>
    <row r="42" spans="1:6" ht="13.5" thickBot="1">
      <c r="A42" s="190" t="s">
        <v>21</v>
      </c>
      <c r="B42" s="22"/>
      <c r="C42" s="141"/>
      <c r="D42" s="141"/>
      <c r="E42" s="142"/>
      <c r="F42" s="87">
        <v>799.9999999999984</v>
      </c>
    </row>
    <row r="43" spans="1:6" ht="3.75" customHeight="1" thickBot="1">
      <c r="A43" s="23"/>
      <c r="B43" s="24"/>
      <c r="C43" s="284"/>
      <c r="D43" s="284"/>
      <c r="E43" s="285"/>
      <c r="F43" s="110"/>
    </row>
    <row r="44" spans="1:7" s="225" customFormat="1" ht="6.75" customHeight="1" thickBot="1">
      <c r="A44" s="198"/>
      <c r="B44" s="220"/>
      <c r="C44" s="221"/>
      <c r="D44" s="221"/>
      <c r="E44" s="222"/>
      <c r="F44" s="223"/>
      <c r="G44" s="224"/>
    </row>
    <row r="45" spans="1:6" ht="13.5" customHeight="1" thickTop="1">
      <c r="A45" s="38"/>
      <c r="B45" s="35"/>
      <c r="C45" s="143"/>
      <c r="D45" s="143"/>
      <c r="E45" s="143"/>
      <c r="F45" s="98"/>
    </row>
    <row r="46" spans="1:6" ht="48" customHeight="1">
      <c r="A46" s="281" t="s">
        <v>208</v>
      </c>
      <c r="B46" s="281"/>
      <c r="C46" s="281"/>
      <c r="D46" s="281"/>
      <c r="E46" s="281"/>
      <c r="F46" s="281"/>
    </row>
    <row r="47" spans="1:6" ht="12.75" customHeight="1">
      <c r="A47" s="269"/>
      <c r="B47" s="269"/>
      <c r="C47" s="269"/>
      <c r="D47" s="269"/>
      <c r="E47" s="269"/>
      <c r="F47" s="269"/>
    </row>
    <row r="48" spans="1:6" ht="15" customHeight="1" thickBot="1">
      <c r="A48" s="270"/>
      <c r="B48" s="271"/>
      <c r="C48" s="272"/>
      <c r="D48" s="272"/>
      <c r="E48" s="273"/>
      <c r="F48" s="274"/>
    </row>
    <row r="49" spans="1:6" ht="34.5" customHeight="1" thickBot="1">
      <c r="A49" s="286" t="s">
        <v>81</v>
      </c>
      <c r="B49" s="287"/>
      <c r="C49" s="287"/>
      <c r="D49" s="287"/>
      <c r="E49" s="288"/>
      <c r="F49" s="173" t="s">
        <v>56</v>
      </c>
    </row>
    <row r="50" spans="1:6" ht="21.75" thickBot="1" thickTop="1">
      <c r="A50" s="66" t="s">
        <v>201</v>
      </c>
      <c r="B50" s="5"/>
      <c r="C50" s="128" t="s">
        <v>202</v>
      </c>
      <c r="D50" s="128"/>
      <c r="E50" s="136" t="s">
        <v>7</v>
      </c>
      <c r="F50" s="178">
        <f>SUM(F51:F55)</f>
        <v>127868.6</v>
      </c>
    </row>
    <row r="51" spans="1:6" ht="15">
      <c r="A51" s="46" t="s">
        <v>180</v>
      </c>
      <c r="B51" s="10" t="s">
        <v>65</v>
      </c>
      <c r="C51" s="127"/>
      <c r="D51" s="127"/>
      <c r="E51" s="133"/>
      <c r="F51" s="53">
        <f>F106</f>
        <v>97180</v>
      </c>
    </row>
    <row r="52" spans="1:6" ht="15">
      <c r="A52" s="39"/>
      <c r="B52" s="10" t="s">
        <v>124</v>
      </c>
      <c r="C52" s="127"/>
      <c r="D52" s="127"/>
      <c r="E52" s="133"/>
      <c r="F52" s="53">
        <f>F129</f>
        <v>16628</v>
      </c>
    </row>
    <row r="53" spans="1:6" ht="15">
      <c r="A53" s="39"/>
      <c r="B53" s="10" t="s">
        <v>66</v>
      </c>
      <c r="C53" s="127"/>
      <c r="D53" s="127"/>
      <c r="E53" s="133"/>
      <c r="F53" s="53">
        <f>F135</f>
        <v>150</v>
      </c>
    </row>
    <row r="54" spans="1:6" ht="15">
      <c r="A54" s="39"/>
      <c r="B54" s="10" t="s">
        <v>36</v>
      </c>
      <c r="C54" s="127"/>
      <c r="D54" s="127"/>
      <c r="E54" s="133"/>
      <c r="F54" s="53">
        <f>F144</f>
        <v>13910.6</v>
      </c>
    </row>
    <row r="55" spans="1:6" ht="15">
      <c r="A55" s="39"/>
      <c r="B55" s="10" t="s">
        <v>68</v>
      </c>
      <c r="C55" s="127"/>
      <c r="D55" s="127"/>
      <c r="E55" s="133"/>
      <c r="F55" s="53">
        <v>0</v>
      </c>
    </row>
    <row r="56" spans="1:6" ht="28.5" customHeight="1">
      <c r="A56" s="39"/>
      <c r="B56" s="7"/>
      <c r="C56" s="127"/>
      <c r="D56" s="127"/>
      <c r="E56" s="133"/>
      <c r="F56" s="53"/>
    </row>
    <row r="57" spans="1:6" ht="21" thickBot="1">
      <c r="A57" s="66" t="s">
        <v>141</v>
      </c>
      <c r="B57" s="6"/>
      <c r="C57" s="128" t="s">
        <v>202</v>
      </c>
      <c r="D57" s="128"/>
      <c r="E57" s="136"/>
      <c r="F57" s="178">
        <f>F58+F69</f>
        <v>125826.52</v>
      </c>
    </row>
    <row r="58" spans="1:6" ht="12.75">
      <c r="A58" s="39" t="s">
        <v>180</v>
      </c>
      <c r="B58" s="2" t="s">
        <v>16</v>
      </c>
      <c r="C58" s="127"/>
      <c r="D58" s="127"/>
      <c r="E58" s="133"/>
      <c r="F58" s="53">
        <f>F275+F152</f>
        <v>121589.52</v>
      </c>
    </row>
    <row r="59" spans="1:6" ht="14.25">
      <c r="A59" s="34"/>
      <c r="B59" s="9"/>
      <c r="C59" s="127"/>
      <c r="D59" s="127"/>
      <c r="E59" s="133"/>
      <c r="F59" s="262"/>
    </row>
    <row r="60" spans="1:6" ht="15">
      <c r="A60" s="33"/>
      <c r="B60" s="218" t="s">
        <v>70</v>
      </c>
      <c r="C60" s="126"/>
      <c r="D60" s="126"/>
      <c r="E60" s="140"/>
      <c r="F60" s="253">
        <f>F152</f>
        <v>113851.26000000001</v>
      </c>
    </row>
    <row r="61" spans="1:6" ht="15">
      <c r="A61" s="34"/>
      <c r="B61" s="10"/>
      <c r="C61" s="127"/>
      <c r="D61" s="127"/>
      <c r="E61" s="133"/>
      <c r="F61" s="219"/>
    </row>
    <row r="62" spans="1:6" ht="12.75">
      <c r="A62" s="34"/>
      <c r="B62" s="201" t="s">
        <v>49</v>
      </c>
      <c r="C62" s="127"/>
      <c r="D62" s="127"/>
      <c r="E62" s="133"/>
      <c r="F62" s="263">
        <f aca="true" t="shared" si="0" ref="F62:F67">F268</f>
        <v>1000</v>
      </c>
    </row>
    <row r="63" spans="1:6" ht="12.75">
      <c r="A63" s="34"/>
      <c r="B63" s="201" t="s">
        <v>108</v>
      </c>
      <c r="C63" s="127"/>
      <c r="D63" s="127"/>
      <c r="E63" s="133"/>
      <c r="F63" s="263">
        <f t="shared" si="0"/>
        <v>100</v>
      </c>
    </row>
    <row r="64" spans="1:6" ht="12.75">
      <c r="A64" s="34"/>
      <c r="B64" s="201" t="s">
        <v>15</v>
      </c>
      <c r="C64" s="127"/>
      <c r="D64" s="127"/>
      <c r="E64" s="133"/>
      <c r="F64" s="263">
        <f t="shared" si="0"/>
        <v>100</v>
      </c>
    </row>
    <row r="65" spans="1:6" ht="12.75">
      <c r="A65" s="34"/>
      <c r="B65" s="201" t="s">
        <v>83</v>
      </c>
      <c r="C65" s="127"/>
      <c r="D65" s="127"/>
      <c r="E65" s="133"/>
      <c r="F65" s="263">
        <f t="shared" si="0"/>
        <v>100</v>
      </c>
    </row>
    <row r="66" spans="1:6" ht="12.75">
      <c r="A66" s="34"/>
      <c r="B66" s="201" t="s">
        <v>96</v>
      </c>
      <c r="C66" s="127"/>
      <c r="D66" s="127"/>
      <c r="E66" s="133"/>
      <c r="F66" s="263">
        <f t="shared" si="0"/>
        <v>35</v>
      </c>
    </row>
    <row r="67" spans="1:6" ht="12.75">
      <c r="A67" s="34"/>
      <c r="B67" s="201" t="s">
        <v>69</v>
      </c>
      <c r="C67" s="127"/>
      <c r="D67" s="127"/>
      <c r="E67" s="133"/>
      <c r="F67" s="263">
        <f t="shared" si="0"/>
        <v>6403.26</v>
      </c>
    </row>
    <row r="68" spans="1:6" ht="12.75">
      <c r="A68" s="34"/>
      <c r="B68" s="13"/>
      <c r="C68" s="127"/>
      <c r="D68" s="127"/>
      <c r="E68" s="133"/>
      <c r="F68" s="219"/>
    </row>
    <row r="69" spans="1:6" ht="14.25">
      <c r="A69" s="39"/>
      <c r="B69" s="9" t="s">
        <v>123</v>
      </c>
      <c r="C69" s="127"/>
      <c r="D69" s="127"/>
      <c r="E69" s="133"/>
      <c r="F69" s="262">
        <f>F255</f>
        <v>4237</v>
      </c>
    </row>
    <row r="70" spans="1:6" ht="45" customHeight="1">
      <c r="A70" s="39"/>
      <c r="B70" s="7"/>
      <c r="C70" s="127"/>
      <c r="D70" s="127"/>
      <c r="E70" s="133"/>
      <c r="F70" s="53"/>
    </row>
    <row r="71" spans="1:6" ht="19.5" thickBot="1">
      <c r="A71" s="67" t="s">
        <v>142</v>
      </c>
      <c r="B71" s="14"/>
      <c r="C71" s="134" t="s">
        <v>202</v>
      </c>
      <c r="D71" s="134"/>
      <c r="E71" s="135"/>
      <c r="F71" s="119">
        <f>F50-F57</f>
        <v>2042.0800000000017</v>
      </c>
    </row>
    <row r="72" spans="1:6" ht="29.25" customHeight="1" thickTop="1">
      <c r="A72" s="80"/>
      <c r="B72" s="81"/>
      <c r="C72" s="144"/>
      <c r="D72" s="144"/>
      <c r="E72" s="145"/>
      <c r="F72" s="113"/>
    </row>
    <row r="73" spans="1:6" ht="15">
      <c r="A73" s="82"/>
      <c r="B73" s="83"/>
      <c r="C73" s="127"/>
      <c r="D73" s="127"/>
      <c r="E73" s="133"/>
      <c r="F73" s="113"/>
    </row>
    <row r="74" spans="1:6" ht="19.5" thickBot="1">
      <c r="A74" s="40" t="s">
        <v>203</v>
      </c>
      <c r="B74" s="15"/>
      <c r="C74" s="128" t="s">
        <v>202</v>
      </c>
      <c r="D74" s="128"/>
      <c r="E74" s="136"/>
      <c r="F74" s="85">
        <f>F77</f>
        <v>-2042.0800000000002</v>
      </c>
    </row>
    <row r="75" spans="1:6" ht="15">
      <c r="A75" s="68"/>
      <c r="B75" s="10"/>
      <c r="C75" s="127"/>
      <c r="D75" s="127"/>
      <c r="E75" s="133"/>
      <c r="F75" s="113"/>
    </row>
    <row r="76" spans="1:6" ht="15">
      <c r="A76" s="68"/>
      <c r="B76" s="10"/>
      <c r="C76" s="127"/>
      <c r="D76" s="127"/>
      <c r="E76" s="133"/>
      <c r="F76" s="113"/>
    </row>
    <row r="77" spans="1:6" ht="15.75">
      <c r="A77" s="58" t="s">
        <v>38</v>
      </c>
      <c r="B77" s="17"/>
      <c r="C77" s="137"/>
      <c r="D77" s="138" t="s">
        <v>54</v>
      </c>
      <c r="E77" s="139"/>
      <c r="F77" s="174">
        <v>-2042.0800000000002</v>
      </c>
    </row>
    <row r="78" spans="1:6" ht="15">
      <c r="A78" s="188" t="s">
        <v>204</v>
      </c>
      <c r="B78" s="7"/>
      <c r="C78" s="11"/>
      <c r="D78" s="8">
        <v>8124</v>
      </c>
      <c r="E78" s="140"/>
      <c r="F78" s="217">
        <v>-889.6600000000001</v>
      </c>
    </row>
    <row r="79" spans="1:6" ht="15">
      <c r="A79" s="60" t="s">
        <v>50</v>
      </c>
      <c r="B79" s="7"/>
      <c r="C79" s="126"/>
      <c r="D79" s="126">
        <v>8124</v>
      </c>
      <c r="E79" s="140"/>
      <c r="F79" s="53">
        <v>-396.95</v>
      </c>
    </row>
    <row r="80" spans="1:6" ht="15">
      <c r="A80" s="60" t="s">
        <v>50</v>
      </c>
      <c r="B80" s="7"/>
      <c r="C80" s="126"/>
      <c r="D80" s="126">
        <v>8124</v>
      </c>
      <c r="E80" s="140"/>
      <c r="F80" s="53">
        <v>-755.47</v>
      </c>
    </row>
    <row r="81" spans="1:6" ht="12.75">
      <c r="A81" s="61"/>
      <c r="B81" s="7"/>
      <c r="C81" s="126"/>
      <c r="D81" s="126"/>
      <c r="E81" s="140"/>
      <c r="F81" s="53"/>
    </row>
    <row r="82" spans="1:6" ht="15.75">
      <c r="A82" s="62" t="s">
        <v>37</v>
      </c>
      <c r="B82" s="16"/>
      <c r="C82" s="137"/>
      <c r="D82" s="137"/>
      <c r="E82" s="139"/>
      <c r="F82" s="174">
        <v>0</v>
      </c>
    </row>
    <row r="83" spans="1:6" ht="3" customHeight="1">
      <c r="A83" s="60"/>
      <c r="B83" s="18"/>
      <c r="C83" s="126"/>
      <c r="D83" s="126"/>
      <c r="E83" s="140"/>
      <c r="F83" s="53"/>
    </row>
    <row r="84" spans="1:6" ht="3" customHeight="1">
      <c r="A84" s="60"/>
      <c r="B84" s="18"/>
      <c r="C84" s="126"/>
      <c r="D84" s="126"/>
      <c r="E84" s="140"/>
      <c r="F84" s="53"/>
    </row>
    <row r="85" spans="1:6" ht="15">
      <c r="A85" s="63" t="s">
        <v>168</v>
      </c>
      <c r="B85" s="51"/>
      <c r="C85" s="126">
        <v>435</v>
      </c>
      <c r="D85" s="126">
        <v>8123</v>
      </c>
      <c r="E85" s="140"/>
      <c r="F85" s="53">
        <v>0</v>
      </c>
    </row>
    <row r="86" spans="1:6" ht="15.75">
      <c r="A86" s="65"/>
      <c r="B86" s="19"/>
      <c r="C86" s="126"/>
      <c r="D86" s="126"/>
      <c r="E86" s="140"/>
      <c r="F86" s="175"/>
    </row>
    <row r="87" spans="1:6" ht="15.75">
      <c r="A87" s="279" t="s">
        <v>136</v>
      </c>
      <c r="B87" s="279"/>
      <c r="C87" s="279"/>
      <c r="D87" s="279"/>
      <c r="E87" s="280"/>
      <c r="F87" s="121">
        <v>-1.5916157281026244E-12</v>
      </c>
    </row>
    <row r="88" spans="1:6" ht="21" thickBot="1">
      <c r="A88" s="20" t="s">
        <v>181</v>
      </c>
      <c r="B88" s="21"/>
      <c r="C88" s="141"/>
      <c r="D88" s="141"/>
      <c r="E88" s="142"/>
      <c r="F88" s="122">
        <v>0</v>
      </c>
    </row>
    <row r="89" spans="1:6" ht="18.75" customHeight="1" thickBot="1">
      <c r="A89" s="23"/>
      <c r="B89" s="24"/>
      <c r="C89" s="284"/>
      <c r="D89" s="284"/>
      <c r="E89" s="284"/>
      <c r="F89" s="110"/>
    </row>
    <row r="90" spans="1:6" ht="12.75">
      <c r="A90" s="59"/>
      <c r="B90" s="7"/>
      <c r="C90" s="127"/>
      <c r="D90" s="127"/>
      <c r="E90" s="127"/>
      <c r="F90" s="53"/>
    </row>
    <row r="91" spans="1:6" ht="12.75">
      <c r="A91" s="69" t="s">
        <v>4</v>
      </c>
      <c r="B91" s="25"/>
      <c r="C91" s="146"/>
      <c r="E91" s="148"/>
      <c r="F91" s="53"/>
    </row>
    <row r="92" spans="1:6" ht="7.5" customHeight="1">
      <c r="A92" s="70"/>
      <c r="B92" s="26"/>
      <c r="C92" s="146"/>
      <c r="E92" s="148"/>
      <c r="F92" s="53"/>
    </row>
    <row r="93" spans="1:7" s="203" customFormat="1" ht="31.5" customHeight="1">
      <c r="A93" s="91" t="s">
        <v>67</v>
      </c>
      <c r="B93" s="31"/>
      <c r="C93" s="149"/>
      <c r="D93" s="149"/>
      <c r="E93" s="149"/>
      <c r="F93" s="111"/>
      <c r="G93" s="202"/>
    </row>
    <row r="94" spans="1:7" s="203" customFormat="1" ht="13.5" customHeight="1">
      <c r="A94" s="31"/>
      <c r="B94" s="31"/>
      <c r="C94" s="149"/>
      <c r="D94" s="149"/>
      <c r="E94" s="149"/>
      <c r="F94" s="111"/>
      <c r="G94" s="202"/>
    </row>
    <row r="95" spans="1:7" s="203" customFormat="1" ht="18.75">
      <c r="A95" s="71" t="s">
        <v>8</v>
      </c>
      <c r="B95" s="92"/>
      <c r="C95" s="150"/>
      <c r="D95" s="150"/>
      <c r="E95" s="150"/>
      <c r="F95" s="114"/>
      <c r="G95" s="202"/>
    </row>
    <row r="96" spans="1:7" s="204" customFormat="1" ht="12.75">
      <c r="A96" s="39" t="s">
        <v>185</v>
      </c>
      <c r="B96" s="39"/>
      <c r="C96" s="168"/>
      <c r="D96" s="168"/>
      <c r="E96" s="182"/>
      <c r="F96" s="169">
        <v>17800</v>
      </c>
      <c r="G96" s="202"/>
    </row>
    <row r="97" spans="1:7" s="204" customFormat="1" ht="12.75">
      <c r="A97" s="39" t="s">
        <v>169</v>
      </c>
      <c r="B97" s="39"/>
      <c r="C97" s="168"/>
      <c r="D97" s="168"/>
      <c r="E97" s="182"/>
      <c r="F97" s="169">
        <v>1180</v>
      </c>
      <c r="G97" s="202"/>
    </row>
    <row r="98" spans="1:7" s="204" customFormat="1" ht="12.75">
      <c r="A98" s="39" t="s">
        <v>184</v>
      </c>
      <c r="B98" s="39"/>
      <c r="C98" s="168"/>
      <c r="D98" s="170"/>
      <c r="E98" s="182"/>
      <c r="F98" s="169">
        <v>1900</v>
      </c>
      <c r="G98" s="202"/>
    </row>
    <row r="99" spans="1:7" s="204" customFormat="1" ht="12.75">
      <c r="A99" s="39" t="s">
        <v>183</v>
      </c>
      <c r="B99" s="39"/>
      <c r="C99" s="168"/>
      <c r="D99" s="168"/>
      <c r="E99" s="182"/>
      <c r="F99" s="169">
        <v>16800</v>
      </c>
      <c r="G99" s="202"/>
    </row>
    <row r="100" spans="1:7" s="204" customFormat="1" ht="12.75">
      <c r="A100" s="39" t="s">
        <v>129</v>
      </c>
      <c r="B100" s="39"/>
      <c r="C100" s="168"/>
      <c r="D100" s="168"/>
      <c r="E100" s="182"/>
      <c r="F100" s="169">
        <v>0</v>
      </c>
      <c r="G100" s="202"/>
    </row>
    <row r="101" spans="1:7" s="204" customFormat="1" ht="12.75">
      <c r="A101" s="39" t="s">
        <v>182</v>
      </c>
      <c r="B101" s="39"/>
      <c r="C101" s="168"/>
      <c r="D101" s="168"/>
      <c r="E101" s="182"/>
      <c r="F101" s="169">
        <v>36500</v>
      </c>
      <c r="G101" s="202"/>
    </row>
    <row r="102" spans="1:7" s="204" customFormat="1" ht="12.75">
      <c r="A102" s="39" t="s">
        <v>55</v>
      </c>
      <c r="B102" s="39"/>
      <c r="C102" s="168"/>
      <c r="D102" s="170"/>
      <c r="E102" s="182"/>
      <c r="F102" s="169">
        <v>8000</v>
      </c>
      <c r="G102" s="202"/>
    </row>
    <row r="103" spans="1:7" s="204" customFormat="1" ht="12.75">
      <c r="A103" s="39" t="s">
        <v>105</v>
      </c>
      <c r="B103" s="39"/>
      <c r="C103" s="168"/>
      <c r="D103" s="170"/>
      <c r="E103" s="182"/>
      <c r="F103" s="169">
        <v>5000</v>
      </c>
      <c r="G103" s="202"/>
    </row>
    <row r="104" spans="1:7" s="204" customFormat="1" ht="12.75">
      <c r="A104" s="39" t="s">
        <v>85</v>
      </c>
      <c r="B104" s="39"/>
      <c r="C104" s="168"/>
      <c r="D104" s="168"/>
      <c r="E104" s="182"/>
      <c r="F104" s="169">
        <v>10000</v>
      </c>
      <c r="G104" s="202"/>
    </row>
    <row r="105" spans="1:7" s="203" customFormat="1" ht="15.75" customHeight="1">
      <c r="A105" s="31"/>
      <c r="B105" s="31"/>
      <c r="C105" s="149"/>
      <c r="D105" s="149"/>
      <c r="E105" s="149"/>
      <c r="F105" s="101"/>
      <c r="G105" s="202"/>
    </row>
    <row r="106" spans="1:7" s="203" customFormat="1" ht="16.5" thickBot="1">
      <c r="A106" s="72" t="s">
        <v>86</v>
      </c>
      <c r="B106" s="88"/>
      <c r="C106" s="151"/>
      <c r="D106" s="151"/>
      <c r="E106" s="151"/>
      <c r="F106" s="99">
        <v>97180</v>
      </c>
      <c r="G106" s="202"/>
    </row>
    <row r="107" spans="1:7" s="203" customFormat="1" ht="15" customHeight="1">
      <c r="A107" s="31"/>
      <c r="B107" s="31"/>
      <c r="C107" s="149"/>
      <c r="D107" s="149"/>
      <c r="E107" s="149"/>
      <c r="F107" s="101"/>
      <c r="G107" s="202"/>
    </row>
    <row r="108" spans="1:7" s="203" customFormat="1" ht="12.75" customHeight="1">
      <c r="A108" s="31"/>
      <c r="B108" s="31"/>
      <c r="C108" s="149"/>
      <c r="D108" s="149"/>
      <c r="E108" s="149"/>
      <c r="F108" s="101"/>
      <c r="G108" s="202"/>
    </row>
    <row r="109" spans="1:7" s="203" customFormat="1" ht="18.75">
      <c r="A109" s="71" t="s">
        <v>9</v>
      </c>
      <c r="B109" s="92"/>
      <c r="C109" s="150"/>
      <c r="D109" s="150"/>
      <c r="E109" s="150"/>
      <c r="F109" s="104"/>
      <c r="G109" s="202"/>
    </row>
    <row r="110" spans="1:7" s="203" customFormat="1" ht="4.5" customHeight="1">
      <c r="A110" s="31"/>
      <c r="B110" s="31"/>
      <c r="C110" s="149"/>
      <c r="D110" s="149"/>
      <c r="E110" s="149"/>
      <c r="F110" s="101"/>
      <c r="G110" s="202"/>
    </row>
    <row r="111" spans="1:7" s="204" customFormat="1" ht="12.75">
      <c r="A111" s="39" t="s">
        <v>43</v>
      </c>
      <c r="B111" s="39"/>
      <c r="C111" s="168"/>
      <c r="D111" s="168"/>
      <c r="E111" s="182"/>
      <c r="F111" s="169">
        <v>330</v>
      </c>
      <c r="G111" s="202"/>
    </row>
    <row r="112" spans="1:7" s="204" customFormat="1" ht="12.75">
      <c r="A112" s="39" t="s">
        <v>149</v>
      </c>
      <c r="B112" s="39"/>
      <c r="C112" s="168"/>
      <c r="D112" s="168"/>
      <c r="E112" s="182"/>
      <c r="F112" s="169">
        <v>2200</v>
      </c>
      <c r="G112" s="202"/>
    </row>
    <row r="113" spans="1:7" s="204" customFormat="1" ht="12.75">
      <c r="A113" s="39" t="s">
        <v>78</v>
      </c>
      <c r="B113" s="39"/>
      <c r="C113" s="168"/>
      <c r="D113" s="168"/>
      <c r="E113" s="182"/>
      <c r="F113" s="169">
        <v>230</v>
      </c>
      <c r="G113" s="202"/>
    </row>
    <row r="114" spans="1:7" s="204" customFormat="1" ht="12.75">
      <c r="A114" s="39" t="s">
        <v>82</v>
      </c>
      <c r="B114" s="39"/>
      <c r="C114" s="168"/>
      <c r="D114" s="168"/>
      <c r="E114" s="182"/>
      <c r="F114" s="169">
        <v>1000</v>
      </c>
      <c r="G114" s="202"/>
    </row>
    <row r="115" spans="1:7" s="204" customFormat="1" ht="12.75">
      <c r="A115" s="39" t="s">
        <v>53</v>
      </c>
      <c r="B115" s="39"/>
      <c r="C115" s="168"/>
      <c r="D115" s="168"/>
      <c r="E115" s="182"/>
      <c r="F115" s="169">
        <v>410</v>
      </c>
      <c r="G115" s="202"/>
    </row>
    <row r="116" spans="1:7" s="204" customFormat="1" ht="12.75">
      <c r="A116" s="39" t="s">
        <v>154</v>
      </c>
      <c r="B116" s="39"/>
      <c r="C116" s="168"/>
      <c r="D116" s="168"/>
      <c r="E116" s="182"/>
      <c r="F116" s="169">
        <v>30</v>
      </c>
      <c r="G116" s="202"/>
    </row>
    <row r="117" spans="1:7" s="204" customFormat="1" ht="12.75">
      <c r="A117" s="39" t="s">
        <v>132</v>
      </c>
      <c r="B117" s="39"/>
      <c r="C117" s="168"/>
      <c r="D117" s="168"/>
      <c r="E117" s="182"/>
      <c r="F117" s="169">
        <v>30</v>
      </c>
      <c r="G117" s="202"/>
    </row>
    <row r="118" spans="1:7" s="204" customFormat="1" ht="12.75">
      <c r="A118" s="39" t="s">
        <v>135</v>
      </c>
      <c r="B118" s="39"/>
      <c r="C118" s="168"/>
      <c r="D118" s="168"/>
      <c r="E118" s="182"/>
      <c r="F118" s="169">
        <v>10</v>
      </c>
      <c r="G118" s="202"/>
    </row>
    <row r="119" spans="1:7" s="204" customFormat="1" ht="12.75">
      <c r="A119" s="39" t="s">
        <v>2</v>
      </c>
      <c r="B119" s="39"/>
      <c r="C119" s="168"/>
      <c r="D119" s="168"/>
      <c r="E119" s="182"/>
      <c r="F119" s="169">
        <v>800</v>
      </c>
      <c r="G119" s="202"/>
    </row>
    <row r="120" spans="1:7" s="204" customFormat="1" ht="12.75">
      <c r="A120" s="39" t="s">
        <v>62</v>
      </c>
      <c r="B120" s="39"/>
      <c r="C120" s="168"/>
      <c r="D120" s="168"/>
      <c r="E120" s="182"/>
      <c r="F120" s="169">
        <v>1260</v>
      </c>
      <c r="G120" s="202"/>
    </row>
    <row r="121" spans="1:7" s="204" customFormat="1" ht="12.75">
      <c r="A121" s="39" t="s">
        <v>134</v>
      </c>
      <c r="B121" s="39"/>
      <c r="C121" s="168"/>
      <c r="D121" s="168"/>
      <c r="E121" s="182"/>
      <c r="F121" s="169">
        <v>58</v>
      </c>
      <c r="G121" s="202"/>
    </row>
    <row r="122" spans="1:7" s="204" customFormat="1" ht="12.75">
      <c r="A122" s="39" t="s">
        <v>163</v>
      </c>
      <c r="B122" s="39"/>
      <c r="C122" s="168"/>
      <c r="D122" s="168"/>
      <c r="E122" s="182"/>
      <c r="F122" s="169">
        <v>360</v>
      </c>
      <c r="G122" s="202"/>
    </row>
    <row r="123" spans="1:7" s="204" customFormat="1" ht="12.75">
      <c r="A123" s="39" t="s">
        <v>103</v>
      </c>
      <c r="B123" s="39"/>
      <c r="C123" s="168"/>
      <c r="D123" s="168"/>
      <c r="E123" s="182"/>
      <c r="F123" s="169">
        <v>2800</v>
      </c>
      <c r="G123" s="202"/>
    </row>
    <row r="124" spans="1:7" s="204" customFormat="1" ht="12.75">
      <c r="A124" s="39" t="s">
        <v>79</v>
      </c>
      <c r="B124" s="39"/>
      <c r="C124" s="168"/>
      <c r="D124" s="168"/>
      <c r="E124" s="182"/>
      <c r="F124" s="169">
        <v>5550</v>
      </c>
      <c r="G124" s="202"/>
    </row>
    <row r="125" spans="1:7" s="204" customFormat="1" ht="12.75">
      <c r="A125" s="39" t="s">
        <v>20</v>
      </c>
      <c r="B125" s="39"/>
      <c r="C125" s="168"/>
      <c r="D125" s="168"/>
      <c r="E125" s="182"/>
      <c r="F125" s="169">
        <v>160</v>
      </c>
      <c r="G125" s="202"/>
    </row>
    <row r="126" spans="1:7" s="204" customFormat="1" ht="12.75">
      <c r="A126" s="39" t="s">
        <v>63</v>
      </c>
      <c r="B126" s="39"/>
      <c r="C126" s="168"/>
      <c r="D126" s="168"/>
      <c r="E126" s="182"/>
      <c r="F126" s="169">
        <v>1000</v>
      </c>
      <c r="G126" s="202"/>
    </row>
    <row r="127" spans="1:7" s="204" customFormat="1" ht="12.75">
      <c r="A127" s="39" t="s">
        <v>179</v>
      </c>
      <c r="B127" s="39"/>
      <c r="C127" s="168"/>
      <c r="D127" s="168"/>
      <c r="E127" s="182"/>
      <c r="F127" s="169">
        <v>400</v>
      </c>
      <c r="G127" s="202"/>
    </row>
    <row r="128" spans="1:7" s="203" customFormat="1" ht="6.75" customHeight="1">
      <c r="A128" s="31"/>
      <c r="B128" s="31"/>
      <c r="C128" s="149"/>
      <c r="D128" s="149"/>
      <c r="E128" s="149"/>
      <c r="F128" s="101"/>
      <c r="G128" s="202"/>
    </row>
    <row r="129" spans="1:7" s="205" customFormat="1" ht="16.5" thickBot="1">
      <c r="A129" s="72" t="s">
        <v>107</v>
      </c>
      <c r="B129" s="72"/>
      <c r="C129" s="151"/>
      <c r="D129" s="151"/>
      <c r="E129" s="151"/>
      <c r="F129" s="99">
        <f>SUM(F111:F128)</f>
        <v>16628</v>
      </c>
      <c r="G129" s="202"/>
    </row>
    <row r="130" spans="1:7" s="203" customFormat="1" ht="13.5" customHeight="1">
      <c r="A130" s="31"/>
      <c r="B130" s="31"/>
      <c r="C130" s="149"/>
      <c r="D130" s="149"/>
      <c r="E130" s="149"/>
      <c r="F130" s="101"/>
      <c r="G130" s="202"/>
    </row>
    <row r="131" spans="1:7" s="203" customFormat="1" ht="18" customHeight="1">
      <c r="A131" s="31"/>
      <c r="B131" s="31"/>
      <c r="C131" s="149"/>
      <c r="D131" s="149"/>
      <c r="E131" s="149"/>
      <c r="F131" s="101"/>
      <c r="G131" s="202"/>
    </row>
    <row r="132" spans="1:7" s="203" customFormat="1" ht="18.75">
      <c r="A132" s="71" t="s">
        <v>1</v>
      </c>
      <c r="B132" s="92"/>
      <c r="C132" s="150"/>
      <c r="D132" s="150"/>
      <c r="E132" s="150"/>
      <c r="F132" s="104"/>
      <c r="G132" s="202"/>
    </row>
    <row r="133" spans="1:7" s="204" customFormat="1" ht="12.75">
      <c r="A133" s="39" t="s">
        <v>87</v>
      </c>
      <c r="B133" s="39"/>
      <c r="C133" s="168"/>
      <c r="D133" s="168"/>
      <c r="E133" s="182"/>
      <c r="F133" s="169">
        <v>150</v>
      </c>
      <c r="G133" s="202"/>
    </row>
    <row r="134" spans="1:7" s="203" customFormat="1" ht="24.75" customHeight="1">
      <c r="A134" s="31"/>
      <c r="B134" s="31"/>
      <c r="C134" s="149"/>
      <c r="D134" s="149"/>
      <c r="E134" s="149"/>
      <c r="F134" s="101"/>
      <c r="G134" s="202"/>
    </row>
    <row r="135" spans="1:7" s="205" customFormat="1" ht="16.5" thickBot="1">
      <c r="A135" s="72" t="s">
        <v>88</v>
      </c>
      <c r="B135" s="72"/>
      <c r="C135" s="151"/>
      <c r="D135" s="151"/>
      <c r="E135" s="151"/>
      <c r="F135" s="99">
        <v>150</v>
      </c>
      <c r="G135" s="202"/>
    </row>
    <row r="136" spans="1:7" s="203" customFormat="1" ht="25.5" customHeight="1">
      <c r="A136" s="31"/>
      <c r="B136" s="31"/>
      <c r="C136" s="149"/>
      <c r="D136" s="149"/>
      <c r="E136" s="149"/>
      <c r="F136" s="101"/>
      <c r="G136" s="202"/>
    </row>
    <row r="137" spans="1:7" s="206" customFormat="1" ht="21" customHeight="1">
      <c r="A137" s="71" t="s">
        <v>117</v>
      </c>
      <c r="B137" s="71"/>
      <c r="C137" s="150"/>
      <c r="D137" s="150"/>
      <c r="E137" s="183"/>
      <c r="F137" s="115"/>
      <c r="G137" s="202"/>
    </row>
    <row r="138" spans="1:7" s="204" customFormat="1" ht="12.75" customHeight="1">
      <c r="A138" s="39" t="s">
        <v>42</v>
      </c>
      <c r="B138" s="39"/>
      <c r="C138" s="168"/>
      <c r="D138" s="168"/>
      <c r="E138" s="182"/>
      <c r="F138" s="196">
        <v>12790.6</v>
      </c>
      <c r="G138" s="202"/>
    </row>
    <row r="139" spans="1:7" s="204" customFormat="1" ht="12.75">
      <c r="A139" s="39" t="s">
        <v>175</v>
      </c>
      <c r="B139" s="39"/>
      <c r="C139" s="168"/>
      <c r="D139" s="168"/>
      <c r="E139" s="168"/>
      <c r="F139" s="169">
        <v>960</v>
      </c>
      <c r="G139" s="202"/>
    </row>
    <row r="140" spans="1:7" s="204" customFormat="1" ht="12.75">
      <c r="A140" s="39" t="s">
        <v>139</v>
      </c>
      <c r="B140" s="39"/>
      <c r="C140" s="168"/>
      <c r="D140" s="168"/>
      <c r="E140" s="168"/>
      <c r="F140" s="169">
        <v>30</v>
      </c>
      <c r="G140" s="202"/>
    </row>
    <row r="141" spans="1:7" s="204" customFormat="1" ht="12.75">
      <c r="A141" s="39" t="s">
        <v>75</v>
      </c>
      <c r="B141" s="39"/>
      <c r="C141" s="168"/>
      <c r="D141" s="168"/>
      <c r="E141" s="168"/>
      <c r="F141" s="169">
        <v>130</v>
      </c>
      <c r="G141" s="202"/>
    </row>
    <row r="142" spans="1:7" s="203" customFormat="1" ht="5.25" customHeight="1">
      <c r="A142" s="31"/>
      <c r="B142" s="31"/>
      <c r="C142" s="149"/>
      <c r="D142" s="149"/>
      <c r="E142" s="149"/>
      <c r="F142" s="101"/>
      <c r="G142" s="202"/>
    </row>
    <row r="143" spans="1:7" s="203" customFormat="1" ht="6" customHeight="1">
      <c r="A143" s="31"/>
      <c r="B143" s="31"/>
      <c r="C143" s="149"/>
      <c r="D143" s="149"/>
      <c r="E143" s="149"/>
      <c r="F143" s="101"/>
      <c r="G143" s="202"/>
    </row>
    <row r="144" spans="1:7" s="205" customFormat="1" ht="24" customHeight="1" thickBot="1">
      <c r="A144" s="72" t="s">
        <v>57</v>
      </c>
      <c r="B144" s="72"/>
      <c r="C144" s="151"/>
      <c r="D144" s="151"/>
      <c r="E144" s="151"/>
      <c r="F144" s="99">
        <v>13910.6</v>
      </c>
      <c r="G144" s="202"/>
    </row>
    <row r="145" spans="1:7" s="203" customFormat="1" ht="3.75" customHeight="1">
      <c r="A145" s="31"/>
      <c r="B145" s="31"/>
      <c r="C145" s="149"/>
      <c r="D145" s="149"/>
      <c r="E145" s="149"/>
      <c r="F145" s="101"/>
      <c r="G145" s="202"/>
    </row>
    <row r="146" spans="1:7" s="203" customFormat="1" ht="15.75" customHeight="1">
      <c r="A146" s="31"/>
      <c r="B146" s="31"/>
      <c r="C146" s="149"/>
      <c r="D146" s="149"/>
      <c r="E146" s="149"/>
      <c r="F146" s="101"/>
      <c r="G146" s="202"/>
    </row>
    <row r="147" spans="1:7" s="203" customFormat="1" ht="37.5" customHeight="1">
      <c r="A147" s="108" t="s">
        <v>60</v>
      </c>
      <c r="B147" s="31"/>
      <c r="C147" s="149"/>
      <c r="D147" s="149"/>
      <c r="E147" s="149"/>
      <c r="F147" s="100">
        <f>F106+F129+F135+F144</f>
        <v>127868.6</v>
      </c>
      <c r="G147" s="202"/>
    </row>
    <row r="148" spans="1:7" s="203" customFormat="1" ht="9" customHeight="1">
      <c r="A148" s="31"/>
      <c r="B148" s="31"/>
      <c r="C148" s="149"/>
      <c r="D148" s="149"/>
      <c r="E148" s="149"/>
      <c r="F148" s="101"/>
      <c r="G148" s="202"/>
    </row>
    <row r="149" spans="1:7" s="203" customFormat="1" ht="16.5" customHeight="1">
      <c r="A149" s="31"/>
      <c r="B149" s="31"/>
      <c r="C149" s="149"/>
      <c r="D149" s="149"/>
      <c r="E149" s="149"/>
      <c r="F149" s="101"/>
      <c r="G149" s="202"/>
    </row>
    <row r="150" spans="1:7" s="207" customFormat="1" ht="25.5" customHeight="1">
      <c r="A150" s="109" t="s">
        <v>58</v>
      </c>
      <c r="B150" s="75"/>
      <c r="C150" s="149"/>
      <c r="D150" s="149"/>
      <c r="E150" s="149"/>
      <c r="F150" s="112"/>
      <c r="G150" s="202"/>
    </row>
    <row r="151" spans="1:7" s="207" customFormat="1" ht="6" customHeight="1">
      <c r="A151" s="75"/>
      <c r="B151" s="7"/>
      <c r="C151" s="126"/>
      <c r="D151" s="126"/>
      <c r="E151" s="152"/>
      <c r="F151" s="113"/>
      <c r="G151" s="202"/>
    </row>
    <row r="152" spans="1:6" ht="21" thickBot="1">
      <c r="A152" s="66" t="s">
        <v>48</v>
      </c>
      <c r="B152" s="27"/>
      <c r="C152" s="153"/>
      <c r="D152" s="153"/>
      <c r="E152" s="154"/>
      <c r="F152" s="107">
        <f>113676.19+20-6.93+105+25+32</f>
        <v>113851.26000000001</v>
      </c>
    </row>
    <row r="153" spans="1:6" ht="13.5" customHeight="1">
      <c r="A153" s="75"/>
      <c r="B153" s="29"/>
      <c r="C153" s="126"/>
      <c r="D153" s="126"/>
      <c r="E153" s="152"/>
      <c r="F153" s="53"/>
    </row>
    <row r="154" spans="1:7" ht="19.5" thickBot="1">
      <c r="A154" s="40" t="s">
        <v>12</v>
      </c>
      <c r="B154" s="5"/>
      <c r="C154" s="153"/>
      <c r="D154" s="153"/>
      <c r="E154" s="155" t="s">
        <v>14</v>
      </c>
      <c r="F154" s="254">
        <f>SUM(F155:F178)</f>
        <v>87917</v>
      </c>
      <c r="G154" s="200"/>
    </row>
    <row r="155" spans="1:7" ht="15" customHeight="1">
      <c r="A155" s="31" t="s">
        <v>41</v>
      </c>
      <c r="B155" s="2" t="s">
        <v>164</v>
      </c>
      <c r="C155" s="126"/>
      <c r="D155" s="126"/>
      <c r="E155" s="181"/>
      <c r="F155" s="53">
        <v>1000</v>
      </c>
      <c r="G155" s="200"/>
    </row>
    <row r="156" spans="1:7" ht="15" customHeight="1">
      <c r="A156" s="31" t="s">
        <v>41</v>
      </c>
      <c r="B156" s="2" t="s">
        <v>106</v>
      </c>
      <c r="C156" s="126"/>
      <c r="D156" s="126"/>
      <c r="E156" s="181"/>
      <c r="F156" s="53">
        <v>20</v>
      </c>
      <c r="G156" s="200"/>
    </row>
    <row r="157" spans="1:7" ht="12.75" customHeight="1">
      <c r="A157" s="47"/>
      <c r="B157" s="2" t="s">
        <v>206</v>
      </c>
      <c r="C157" s="126"/>
      <c r="D157" s="126"/>
      <c r="E157" s="181"/>
      <c r="F157" s="53">
        <v>800</v>
      </c>
      <c r="G157" s="200"/>
    </row>
    <row r="158" spans="1:7" ht="12.75" customHeight="1">
      <c r="A158" s="31" t="s">
        <v>71</v>
      </c>
      <c r="B158" s="2" t="s">
        <v>205</v>
      </c>
      <c r="C158" s="126"/>
      <c r="D158" s="126"/>
      <c r="E158" s="181"/>
      <c r="F158" s="53">
        <v>500</v>
      </c>
      <c r="G158" s="200"/>
    </row>
    <row r="159" spans="1:7" ht="12.75" customHeight="1">
      <c r="A159" s="31"/>
      <c r="B159" s="2" t="s">
        <v>191</v>
      </c>
      <c r="C159" s="126"/>
      <c r="D159" s="126"/>
      <c r="E159" s="181"/>
      <c r="F159" s="53">
        <v>200</v>
      </c>
      <c r="G159" s="200"/>
    </row>
    <row r="160" spans="1:7" s="208" customFormat="1" ht="12.75" customHeight="1">
      <c r="A160" s="31" t="s">
        <v>115</v>
      </c>
      <c r="B160" s="2" t="s">
        <v>25</v>
      </c>
      <c r="C160" s="126"/>
      <c r="D160" s="126"/>
      <c r="E160" s="152"/>
      <c r="F160" s="53">
        <v>2415</v>
      </c>
      <c r="G160" s="199"/>
    </row>
    <row r="161" spans="1:7" s="208" customFormat="1" ht="12.75" customHeight="1">
      <c r="A161" s="31"/>
      <c r="B161" s="2" t="s">
        <v>26</v>
      </c>
      <c r="C161" s="126"/>
      <c r="D161" s="126"/>
      <c r="E161" s="140"/>
      <c r="F161" s="53">
        <v>2240</v>
      </c>
      <c r="G161" s="199"/>
    </row>
    <row r="162" spans="1:7" s="208" customFormat="1" ht="12.75" customHeight="1">
      <c r="A162" s="31"/>
      <c r="B162" s="2" t="s">
        <v>27</v>
      </c>
      <c r="C162" s="126"/>
      <c r="D162" s="126"/>
      <c r="E162" s="140"/>
      <c r="F162" s="53">
        <v>459</v>
      </c>
      <c r="G162" s="199"/>
    </row>
    <row r="163" spans="1:7" s="208" customFormat="1" ht="12.75" customHeight="1">
      <c r="A163" s="31"/>
      <c r="B163" s="2" t="s">
        <v>28</v>
      </c>
      <c r="C163" s="126"/>
      <c r="D163" s="126"/>
      <c r="E163" s="140"/>
      <c r="F163" s="53">
        <v>1200</v>
      </c>
      <c r="G163" s="199"/>
    </row>
    <row r="164" spans="1:7" s="208" customFormat="1" ht="12.75" customHeight="1">
      <c r="A164" s="31"/>
      <c r="B164" s="2" t="s">
        <v>29</v>
      </c>
      <c r="C164" s="126"/>
      <c r="D164" s="126"/>
      <c r="E164" s="140"/>
      <c r="F164" s="53">
        <v>100</v>
      </c>
      <c r="G164" s="199"/>
    </row>
    <row r="165" spans="1:7" s="208" customFormat="1" ht="12.75" customHeight="1">
      <c r="A165" s="31"/>
      <c r="B165" s="2" t="s">
        <v>30</v>
      </c>
      <c r="C165" s="126"/>
      <c r="D165" s="126"/>
      <c r="E165" s="140"/>
      <c r="F165" s="219">
        <v>1250</v>
      </c>
      <c r="G165" s="199"/>
    </row>
    <row r="166" spans="1:6" ht="15" customHeight="1">
      <c r="A166" s="31" t="s">
        <v>33</v>
      </c>
      <c r="B166" s="2" t="s">
        <v>118</v>
      </c>
      <c r="C166" s="126"/>
      <c r="D166" s="126"/>
      <c r="E166" s="140"/>
      <c r="F166" s="219">
        <f>37156+376</f>
        <v>37532</v>
      </c>
    </row>
    <row r="167" spans="1:7" s="208" customFormat="1" ht="27" customHeight="1">
      <c r="A167" s="31" t="s">
        <v>34</v>
      </c>
      <c r="B167" s="291" t="s">
        <v>0</v>
      </c>
      <c r="C167" s="291"/>
      <c r="D167" s="291"/>
      <c r="E167" s="293"/>
      <c r="F167" s="219">
        <f>704+25</f>
        <v>729</v>
      </c>
      <c r="G167" s="199"/>
    </row>
    <row r="168" spans="1:6" ht="15" customHeight="1">
      <c r="A168" s="31" t="s">
        <v>24</v>
      </c>
      <c r="B168" s="2" t="s">
        <v>148</v>
      </c>
      <c r="C168" s="126"/>
      <c r="D168" s="126"/>
      <c r="E168" s="140"/>
      <c r="F168" s="219">
        <v>2125</v>
      </c>
    </row>
    <row r="169" spans="1:6" ht="25.5" customHeight="1">
      <c r="A169" s="31" t="s">
        <v>109</v>
      </c>
      <c r="B169" s="291" t="s">
        <v>10</v>
      </c>
      <c r="C169" s="291"/>
      <c r="D169" s="291"/>
      <c r="E169" s="292"/>
      <c r="F169" s="219">
        <v>430</v>
      </c>
    </row>
    <row r="170" spans="1:6" ht="12.75">
      <c r="A170" s="172" t="s">
        <v>110</v>
      </c>
      <c r="B170" s="2" t="s">
        <v>119</v>
      </c>
      <c r="C170" s="126"/>
      <c r="D170" s="126"/>
      <c r="E170" s="140"/>
      <c r="F170" s="219">
        <v>3163</v>
      </c>
    </row>
    <row r="171" spans="1:7" s="225" customFormat="1" ht="25.5" customHeight="1">
      <c r="A171" s="172" t="s">
        <v>111</v>
      </c>
      <c r="B171" s="289" t="s">
        <v>23</v>
      </c>
      <c r="C171" s="289"/>
      <c r="D171" s="289"/>
      <c r="E171" s="290"/>
      <c r="F171" s="219">
        <v>13660</v>
      </c>
      <c r="G171" s="224"/>
    </row>
    <row r="172" spans="1:7" s="225" customFormat="1" ht="15" customHeight="1">
      <c r="A172" s="172" t="s">
        <v>112</v>
      </c>
      <c r="B172" s="172" t="s">
        <v>120</v>
      </c>
      <c r="C172" s="232"/>
      <c r="D172" s="232"/>
      <c r="E172" s="257"/>
      <c r="F172" s="219">
        <v>7725</v>
      </c>
      <c r="G172" s="224"/>
    </row>
    <row r="173" spans="1:7" s="225" customFormat="1" ht="15" customHeight="1">
      <c r="A173" s="172" t="s">
        <v>113</v>
      </c>
      <c r="B173" s="172" t="s">
        <v>144</v>
      </c>
      <c r="C173" s="232"/>
      <c r="D173" s="232"/>
      <c r="E173" s="257"/>
      <c r="F173" s="219">
        <v>170</v>
      </c>
      <c r="G173" s="224"/>
    </row>
    <row r="174" spans="1:6" ht="15" customHeight="1">
      <c r="A174" s="31" t="s">
        <v>114</v>
      </c>
      <c r="B174" s="2" t="s">
        <v>140</v>
      </c>
      <c r="C174" s="126"/>
      <c r="D174" s="126"/>
      <c r="E174" s="140"/>
      <c r="F174" s="219">
        <v>8328</v>
      </c>
    </row>
    <row r="175" spans="1:6" ht="15" customHeight="1">
      <c r="A175" s="31" t="s">
        <v>172</v>
      </c>
      <c r="B175" s="31" t="s">
        <v>146</v>
      </c>
      <c r="C175" s="126"/>
      <c r="D175" s="126"/>
      <c r="E175" s="140"/>
      <c r="F175" s="219">
        <v>2954</v>
      </c>
    </row>
    <row r="176" spans="1:6" ht="15" customHeight="1">
      <c r="A176" s="31" t="s">
        <v>173</v>
      </c>
      <c r="B176" s="31" t="s">
        <v>167</v>
      </c>
      <c r="C176" s="149"/>
      <c r="D176" s="149"/>
      <c r="E176" s="156"/>
      <c r="F176" s="219">
        <f>626+32</f>
        <v>658</v>
      </c>
    </row>
    <row r="177" spans="1:6" ht="15" customHeight="1">
      <c r="A177" s="31" t="s">
        <v>174</v>
      </c>
      <c r="B177" s="31" t="s">
        <v>147</v>
      </c>
      <c r="C177" s="126"/>
      <c r="D177" s="126"/>
      <c r="E177" s="140"/>
      <c r="F177" s="219">
        <v>259</v>
      </c>
    </row>
    <row r="178" spans="1:6" ht="22.5" customHeight="1">
      <c r="A178" s="31"/>
      <c r="B178" s="31"/>
      <c r="C178" s="126"/>
      <c r="D178" s="126"/>
      <c r="E178" s="140"/>
      <c r="F178" s="53"/>
    </row>
    <row r="179" spans="1:6" ht="16.5" customHeight="1">
      <c r="A179" s="31"/>
      <c r="B179" s="31"/>
      <c r="C179" s="126"/>
      <c r="D179" s="126"/>
      <c r="E179" s="140"/>
      <c r="F179" s="53"/>
    </row>
    <row r="180" spans="1:6" ht="19.5" thickBot="1">
      <c r="A180" s="123" t="s">
        <v>35</v>
      </c>
      <c r="B180" s="124"/>
      <c r="C180" s="153"/>
      <c r="D180" s="153"/>
      <c r="E180" s="157"/>
      <c r="F180" s="125">
        <f>SUM(F181:F186)</f>
        <v>2384.07</v>
      </c>
    </row>
    <row r="181" spans="1:7" s="208" customFormat="1" ht="12.75">
      <c r="A181" s="28">
        <v>90</v>
      </c>
      <c r="B181" s="28" t="s">
        <v>158</v>
      </c>
      <c r="C181" s="130"/>
      <c r="D181" s="130"/>
      <c r="E181" s="133"/>
      <c r="F181" s="196">
        <v>524</v>
      </c>
      <c r="G181" s="199"/>
    </row>
    <row r="182" spans="1:7" s="208" customFormat="1" ht="12.75">
      <c r="A182" s="28">
        <v>176</v>
      </c>
      <c r="B182" s="28" t="s">
        <v>74</v>
      </c>
      <c r="C182" s="130"/>
      <c r="D182" s="130"/>
      <c r="E182" s="133"/>
      <c r="F182" s="249">
        <v>12</v>
      </c>
      <c r="G182" s="199"/>
    </row>
    <row r="183" spans="1:7" s="208" customFormat="1" ht="12.75">
      <c r="A183" s="28">
        <v>221</v>
      </c>
      <c r="B183" s="28" t="s">
        <v>94</v>
      </c>
      <c r="C183" s="130"/>
      <c r="D183" s="130"/>
      <c r="E183" s="133"/>
      <c r="F183" s="249">
        <v>10</v>
      </c>
      <c r="G183" s="199"/>
    </row>
    <row r="184" spans="1:7" s="208" customFormat="1" ht="12.75">
      <c r="A184" s="28">
        <v>276</v>
      </c>
      <c r="B184" s="28" t="s">
        <v>155</v>
      </c>
      <c r="C184" s="130"/>
      <c r="D184" s="130"/>
      <c r="E184" s="133"/>
      <c r="F184" s="249">
        <f>1500+105</f>
        <v>1605</v>
      </c>
      <c r="G184" s="199"/>
    </row>
    <row r="185" spans="1:7" s="208" customFormat="1" ht="12.75">
      <c r="A185" s="28">
        <v>279</v>
      </c>
      <c r="B185" s="28" t="s">
        <v>73</v>
      </c>
      <c r="C185" s="130"/>
      <c r="D185" s="130"/>
      <c r="E185" s="133"/>
      <c r="F185" s="249">
        <v>233.07</v>
      </c>
      <c r="G185" s="199"/>
    </row>
    <row r="186" spans="1:7" s="208" customFormat="1" ht="22.5" customHeight="1">
      <c r="A186" s="28"/>
      <c r="B186" s="28"/>
      <c r="C186" s="130"/>
      <c r="D186" s="130"/>
      <c r="E186" s="133"/>
      <c r="F186" s="196"/>
      <c r="G186" s="199"/>
    </row>
    <row r="187" spans="1:6" ht="19.5" thickBot="1">
      <c r="A187" s="123" t="s">
        <v>19</v>
      </c>
      <c r="B187" s="124"/>
      <c r="C187" s="153"/>
      <c r="D187" s="153"/>
      <c r="E187" s="157"/>
      <c r="F187" s="125">
        <f>SUM(F188:F189)</f>
        <v>80</v>
      </c>
    </row>
    <row r="188" spans="1:7" s="208" customFormat="1" ht="12.75">
      <c r="A188" s="28">
        <v>231</v>
      </c>
      <c r="B188" s="28" t="s">
        <v>95</v>
      </c>
      <c r="C188" s="130"/>
      <c r="D188" s="130"/>
      <c r="E188" s="133"/>
      <c r="F188" s="196">
        <v>80</v>
      </c>
      <c r="G188" s="199"/>
    </row>
    <row r="189" spans="1:7" s="208" customFormat="1" ht="30" customHeight="1">
      <c r="A189" s="39"/>
      <c r="B189" s="7"/>
      <c r="C189" s="127"/>
      <c r="D189" s="127"/>
      <c r="E189" s="133"/>
      <c r="F189" s="194"/>
      <c r="G189" s="199"/>
    </row>
    <row r="190" spans="1:6" ht="19.5" thickBot="1">
      <c r="A190" s="40" t="s">
        <v>190</v>
      </c>
      <c r="B190" s="5"/>
      <c r="C190" s="153"/>
      <c r="D190" s="153"/>
      <c r="E190" s="158" t="s">
        <v>14</v>
      </c>
      <c r="F190" s="107">
        <f>SUM(F191:F198)</f>
        <v>10219.5</v>
      </c>
    </row>
    <row r="191" spans="1:7" s="208" customFormat="1" ht="12.75">
      <c r="A191" s="28">
        <v>305</v>
      </c>
      <c r="B191" s="28" t="s">
        <v>192</v>
      </c>
      <c r="C191" s="130"/>
      <c r="D191" s="130"/>
      <c r="E191" s="133"/>
      <c r="F191" s="196">
        <v>45</v>
      </c>
      <c r="G191" s="199"/>
    </row>
    <row r="192" spans="1:7" s="208" customFormat="1" ht="12.75">
      <c r="A192" s="28">
        <v>306</v>
      </c>
      <c r="B192" s="28" t="s">
        <v>177</v>
      </c>
      <c r="C192" s="130"/>
      <c r="D192" s="130"/>
      <c r="E192" s="133"/>
      <c r="F192" s="196">
        <v>350</v>
      </c>
      <c r="G192" s="199"/>
    </row>
    <row r="193" spans="1:7" s="208" customFormat="1" ht="12.75">
      <c r="A193" s="28">
        <v>310</v>
      </c>
      <c r="B193" s="28" t="s">
        <v>176</v>
      </c>
      <c r="C193" s="130"/>
      <c r="D193" s="130"/>
      <c r="E193" s="133"/>
      <c r="F193" s="196">
        <v>2593.5</v>
      </c>
      <c r="G193" s="199"/>
    </row>
    <row r="194" spans="1:7" s="208" customFormat="1" ht="12.75">
      <c r="A194" s="28">
        <v>311</v>
      </c>
      <c r="B194" s="28" t="s">
        <v>156</v>
      </c>
      <c r="C194" s="130"/>
      <c r="D194" s="130"/>
      <c r="E194" s="133"/>
      <c r="F194" s="196">
        <v>3506</v>
      </c>
      <c r="G194" s="199"/>
    </row>
    <row r="195" spans="1:7" s="208" customFormat="1" ht="12.75">
      <c r="A195" s="28">
        <v>312</v>
      </c>
      <c r="B195" s="28" t="s">
        <v>152</v>
      </c>
      <c r="C195" s="130"/>
      <c r="D195" s="130"/>
      <c r="E195" s="133"/>
      <c r="F195" s="196">
        <v>3665</v>
      </c>
      <c r="G195" s="199"/>
    </row>
    <row r="196" spans="1:7" s="208" customFormat="1" ht="12.75">
      <c r="A196" s="28">
        <v>316</v>
      </c>
      <c r="B196" s="28" t="s">
        <v>189</v>
      </c>
      <c r="C196" s="130"/>
      <c r="D196" s="130"/>
      <c r="E196" s="133"/>
      <c r="F196" s="196">
        <v>30</v>
      </c>
      <c r="G196" s="199"/>
    </row>
    <row r="197" spans="1:7" s="208" customFormat="1" ht="12.75">
      <c r="A197" s="28">
        <v>317</v>
      </c>
      <c r="B197" s="28" t="s">
        <v>194</v>
      </c>
      <c r="C197" s="130"/>
      <c r="D197" s="130"/>
      <c r="E197" s="133"/>
      <c r="F197" s="196">
        <v>30</v>
      </c>
      <c r="G197" s="199"/>
    </row>
    <row r="198" spans="1:7" s="208" customFormat="1" ht="25.5" customHeight="1">
      <c r="A198" s="30"/>
      <c r="B198" s="1"/>
      <c r="C198" s="130"/>
      <c r="D198" s="130"/>
      <c r="E198" s="133"/>
      <c r="F198" s="194"/>
      <c r="G198" s="199"/>
    </row>
    <row r="199" spans="1:6" ht="19.5" thickBot="1">
      <c r="A199" s="40" t="s">
        <v>32</v>
      </c>
      <c r="B199" s="27"/>
      <c r="C199" s="153"/>
      <c r="D199" s="153"/>
      <c r="E199" s="158" t="s">
        <v>14</v>
      </c>
      <c r="F199" s="107">
        <f>SUM(F200:F205)</f>
        <v>7285</v>
      </c>
    </row>
    <row r="200" spans="1:7" s="208" customFormat="1" ht="12.75">
      <c r="A200" s="32">
        <v>204</v>
      </c>
      <c r="B200" s="32" t="s">
        <v>40</v>
      </c>
      <c r="C200" s="127"/>
      <c r="D200" s="127"/>
      <c r="E200" s="133"/>
      <c r="F200" s="196">
        <v>100</v>
      </c>
      <c r="G200" s="199"/>
    </row>
    <row r="201" spans="1:7" s="208" customFormat="1" ht="12.75">
      <c r="A201" s="32">
        <v>438</v>
      </c>
      <c r="B201" s="32" t="s">
        <v>130</v>
      </c>
      <c r="C201" s="127"/>
      <c r="D201" s="127"/>
      <c r="E201" s="133"/>
      <c r="F201" s="196">
        <v>50</v>
      </c>
      <c r="G201" s="199"/>
    </row>
    <row r="202" spans="1:7" s="208" customFormat="1" ht="12.75">
      <c r="A202" s="32">
        <v>553</v>
      </c>
      <c r="B202" s="32" t="s">
        <v>143</v>
      </c>
      <c r="C202" s="127"/>
      <c r="D202" s="127"/>
      <c r="E202" s="133"/>
      <c r="F202" s="196">
        <v>3145</v>
      </c>
      <c r="G202" s="199"/>
    </row>
    <row r="203" spans="1:7" s="208" customFormat="1" ht="12.75">
      <c r="A203" s="32">
        <v>554</v>
      </c>
      <c r="B203" s="32" t="s">
        <v>44</v>
      </c>
      <c r="C203" s="127"/>
      <c r="D203" s="127"/>
      <c r="E203" s="133"/>
      <c r="F203" s="249">
        <f>3090+800</f>
        <v>3890</v>
      </c>
      <c r="G203" s="199"/>
    </row>
    <row r="204" spans="1:7" s="208" customFormat="1" ht="12.75">
      <c r="A204" s="180">
        <v>2970</v>
      </c>
      <c r="B204" s="32" t="s">
        <v>84</v>
      </c>
      <c r="C204" s="127"/>
      <c r="D204" s="127"/>
      <c r="E204" s="133"/>
      <c r="F204" s="196">
        <v>100</v>
      </c>
      <c r="G204" s="199"/>
    </row>
    <row r="205" spans="1:7" s="208" customFormat="1" ht="20.25" customHeight="1">
      <c r="A205" s="36"/>
      <c r="B205" s="39"/>
      <c r="C205" s="45"/>
      <c r="D205" s="45"/>
      <c r="E205" s="195"/>
      <c r="F205" s="194"/>
      <c r="G205" s="199"/>
    </row>
    <row r="206" spans="1:6" ht="19.5" thickBot="1">
      <c r="A206" s="40" t="s">
        <v>170</v>
      </c>
      <c r="B206" s="27"/>
      <c r="C206" s="153"/>
      <c r="D206" s="153"/>
      <c r="E206" s="158" t="s">
        <v>14</v>
      </c>
      <c r="F206" s="107">
        <f>SUM(F207:F215)</f>
        <v>4553</v>
      </c>
    </row>
    <row r="207" spans="1:7" s="208" customFormat="1" ht="12.75">
      <c r="A207" s="171">
        <v>112</v>
      </c>
      <c r="B207" s="28" t="s">
        <v>45</v>
      </c>
      <c r="C207" s="130"/>
      <c r="D207" s="127"/>
      <c r="E207" s="133"/>
      <c r="F207" s="196">
        <v>800</v>
      </c>
      <c r="G207" s="199"/>
    </row>
    <row r="208" spans="1:7" s="208" customFormat="1" ht="12.75">
      <c r="A208" s="28">
        <v>178</v>
      </c>
      <c r="B208" s="28" t="s">
        <v>59</v>
      </c>
      <c r="C208" s="130"/>
      <c r="D208" s="127"/>
      <c r="E208" s="133"/>
      <c r="F208" s="196">
        <v>3</v>
      </c>
      <c r="G208" s="199"/>
    </row>
    <row r="209" spans="1:7" s="208" customFormat="1" ht="12.75">
      <c r="A209" s="28">
        <v>215</v>
      </c>
      <c r="B209" s="28" t="s">
        <v>186</v>
      </c>
      <c r="C209" s="130"/>
      <c r="D209" s="127"/>
      <c r="E209" s="133"/>
      <c r="F209" s="196">
        <v>43</v>
      </c>
      <c r="G209" s="199"/>
    </row>
    <row r="210" spans="1:7" s="208" customFormat="1" ht="12.75">
      <c r="A210" s="28">
        <v>220</v>
      </c>
      <c r="B210" s="28" t="s">
        <v>162</v>
      </c>
      <c r="C210" s="130"/>
      <c r="D210" s="127"/>
      <c r="E210" s="133"/>
      <c r="F210" s="196">
        <v>2000</v>
      </c>
      <c r="G210" s="199"/>
    </row>
    <row r="211" spans="1:7" s="208" customFormat="1" ht="12.75">
      <c r="A211" s="28">
        <v>336</v>
      </c>
      <c r="B211" s="28" t="s">
        <v>5</v>
      </c>
      <c r="C211" s="130"/>
      <c r="D211" s="127"/>
      <c r="E211" s="133"/>
      <c r="F211" s="196">
        <v>1638</v>
      </c>
      <c r="G211" s="199"/>
    </row>
    <row r="212" spans="1:7" s="208" customFormat="1" ht="12.75">
      <c r="A212" s="78">
        <v>912</v>
      </c>
      <c r="B212" s="28" t="s">
        <v>153</v>
      </c>
      <c r="C212" s="130"/>
      <c r="D212" s="127"/>
      <c r="E212" s="133"/>
      <c r="F212" s="196">
        <v>9</v>
      </c>
      <c r="G212" s="199"/>
    </row>
    <row r="213" spans="1:7" s="208" customFormat="1" ht="12.75">
      <c r="A213" s="78">
        <v>913</v>
      </c>
      <c r="B213" s="28" t="s">
        <v>97</v>
      </c>
      <c r="C213" s="130"/>
      <c r="D213" s="127"/>
      <c r="E213" s="133"/>
      <c r="F213" s="196">
        <v>30</v>
      </c>
      <c r="G213" s="199"/>
    </row>
    <row r="214" spans="1:7" s="208" customFormat="1" ht="12.75">
      <c r="A214" s="28">
        <v>935</v>
      </c>
      <c r="B214" s="28" t="s">
        <v>178</v>
      </c>
      <c r="C214" s="130"/>
      <c r="D214" s="127"/>
      <c r="E214" s="133"/>
      <c r="F214" s="196">
        <v>20</v>
      </c>
      <c r="G214" s="199"/>
    </row>
    <row r="215" spans="1:7" s="208" customFormat="1" ht="12.75">
      <c r="A215" s="28">
        <v>975</v>
      </c>
      <c r="B215" s="28" t="s">
        <v>72</v>
      </c>
      <c r="C215" s="130"/>
      <c r="D215" s="127"/>
      <c r="E215" s="133"/>
      <c r="F215" s="196">
        <v>10</v>
      </c>
      <c r="G215" s="199"/>
    </row>
    <row r="216" spans="1:7" s="208" customFormat="1" ht="14.25" customHeight="1">
      <c r="A216" s="28"/>
      <c r="B216" s="28"/>
      <c r="C216" s="130"/>
      <c r="D216" s="127"/>
      <c r="E216" s="133"/>
      <c r="F216" s="196"/>
      <c r="G216" s="199"/>
    </row>
    <row r="217" spans="1:7" s="208" customFormat="1" ht="8.25" customHeight="1">
      <c r="A217" s="32"/>
      <c r="B217" s="39"/>
      <c r="C217" s="130"/>
      <c r="D217" s="130"/>
      <c r="E217" s="133"/>
      <c r="F217" s="194"/>
      <c r="G217" s="199"/>
    </row>
    <row r="218" spans="1:6" ht="19.5" thickBot="1">
      <c r="A218" s="40" t="s">
        <v>89</v>
      </c>
      <c r="B218" s="27"/>
      <c r="C218" s="153"/>
      <c r="D218" s="153"/>
      <c r="E218" s="158" t="s">
        <v>14</v>
      </c>
      <c r="F218" s="107">
        <f>SUM(F219:F225)</f>
        <v>425</v>
      </c>
    </row>
    <row r="219" spans="1:7" s="208" customFormat="1" ht="12.75">
      <c r="A219" s="52">
        <v>102</v>
      </c>
      <c r="B219" s="30" t="s">
        <v>99</v>
      </c>
      <c r="C219" s="168"/>
      <c r="D219" s="45"/>
      <c r="E219" s="195"/>
      <c r="F219" s="169">
        <v>400</v>
      </c>
      <c r="G219" s="199"/>
    </row>
    <row r="220" spans="1:7" s="208" customFormat="1" ht="12.75">
      <c r="A220" s="52">
        <v>144</v>
      </c>
      <c r="B220" s="30" t="s">
        <v>22</v>
      </c>
      <c r="C220" s="168"/>
      <c r="D220" s="45"/>
      <c r="E220" s="195"/>
      <c r="F220" s="169">
        <v>5</v>
      </c>
      <c r="G220" s="199"/>
    </row>
    <row r="221" spans="1:7" s="208" customFormat="1" ht="12.75">
      <c r="A221" s="52">
        <v>145</v>
      </c>
      <c r="B221" s="30" t="s">
        <v>80</v>
      </c>
      <c r="C221" s="168"/>
      <c r="D221" s="45"/>
      <c r="E221" s="195"/>
      <c r="F221" s="169">
        <v>5</v>
      </c>
      <c r="G221" s="199"/>
    </row>
    <row r="222" spans="1:7" s="208" customFormat="1" ht="12.75">
      <c r="A222" s="52">
        <v>146</v>
      </c>
      <c r="B222" s="30" t="s">
        <v>76</v>
      </c>
      <c r="C222" s="168"/>
      <c r="D222" s="45"/>
      <c r="E222" s="195"/>
      <c r="F222" s="169">
        <v>5</v>
      </c>
      <c r="G222" s="199"/>
    </row>
    <row r="223" spans="1:7" s="208" customFormat="1" ht="12.75">
      <c r="A223" s="52">
        <v>147</v>
      </c>
      <c r="B223" s="30" t="s">
        <v>77</v>
      </c>
      <c r="C223" s="168"/>
      <c r="D223" s="45"/>
      <c r="E223" s="195"/>
      <c r="F223" s="169">
        <v>5</v>
      </c>
      <c r="G223" s="199"/>
    </row>
    <row r="224" spans="1:7" s="208" customFormat="1" ht="12.75">
      <c r="A224" s="30">
        <v>151</v>
      </c>
      <c r="B224" s="30" t="s">
        <v>101</v>
      </c>
      <c r="C224" s="168"/>
      <c r="D224" s="45"/>
      <c r="E224" s="195"/>
      <c r="F224" s="169">
        <v>5</v>
      </c>
      <c r="G224" s="199"/>
    </row>
    <row r="225" spans="1:7" s="208" customFormat="1" ht="21" customHeight="1">
      <c r="A225" s="30"/>
      <c r="B225" s="7"/>
      <c r="C225" s="127"/>
      <c r="D225" s="127"/>
      <c r="E225" s="197"/>
      <c r="F225" s="253"/>
      <c r="G225" s="199"/>
    </row>
    <row r="226" spans="1:6" ht="19.5" thickBot="1">
      <c r="A226" s="40" t="s">
        <v>121</v>
      </c>
      <c r="B226" s="27"/>
      <c r="C226" s="153"/>
      <c r="D226" s="153"/>
      <c r="E226" s="158" t="s">
        <v>14</v>
      </c>
      <c r="F226" s="254">
        <f>SUM(F227:F231)</f>
        <v>795</v>
      </c>
    </row>
    <row r="227" spans="1:6" s="260" customFormat="1" ht="12.75" customHeight="1">
      <c r="A227" s="39">
        <v>282</v>
      </c>
      <c r="B227" s="7" t="s">
        <v>150</v>
      </c>
      <c r="C227" s="3"/>
      <c r="D227" s="3"/>
      <c r="E227" s="259"/>
      <c r="F227" s="253">
        <v>20</v>
      </c>
    </row>
    <row r="228" spans="1:7" s="208" customFormat="1" ht="12.75">
      <c r="A228" s="28">
        <v>440</v>
      </c>
      <c r="B228" s="28" t="s">
        <v>137</v>
      </c>
      <c r="C228" s="127"/>
      <c r="D228" s="127"/>
      <c r="E228" s="133"/>
      <c r="F228" s="196">
        <v>60</v>
      </c>
      <c r="G228" s="199"/>
    </row>
    <row r="229" spans="1:7" s="208" customFormat="1" ht="12.75">
      <c r="A229" s="28">
        <v>533</v>
      </c>
      <c r="B229" s="28" t="s">
        <v>166</v>
      </c>
      <c r="C229" s="127"/>
      <c r="D229" s="127"/>
      <c r="E229" s="133"/>
      <c r="F229" s="196">
        <v>695</v>
      </c>
      <c r="G229" s="199"/>
    </row>
    <row r="230" spans="1:7" s="261" customFormat="1" ht="12.75" customHeight="1">
      <c r="A230" s="30">
        <v>914</v>
      </c>
      <c r="B230" s="1" t="s">
        <v>151</v>
      </c>
      <c r="C230" s="130"/>
      <c r="D230" s="130"/>
      <c r="E230" s="133"/>
      <c r="F230" s="194">
        <v>20</v>
      </c>
      <c r="G230" s="199"/>
    </row>
    <row r="231" spans="1:6" ht="29.25" customHeight="1">
      <c r="A231" s="39"/>
      <c r="B231" s="7"/>
      <c r="C231" s="126"/>
      <c r="D231" s="126"/>
      <c r="E231" s="140"/>
      <c r="F231" s="53"/>
    </row>
    <row r="232" spans="1:6" ht="19.5" thickBot="1">
      <c r="A232" s="40" t="s">
        <v>188</v>
      </c>
      <c r="B232" s="27"/>
      <c r="C232" s="153"/>
      <c r="D232" s="153"/>
      <c r="E232" s="158" t="s">
        <v>14</v>
      </c>
      <c r="F232" s="107">
        <f>SUM(F233:F237)</f>
        <v>1388</v>
      </c>
    </row>
    <row r="233" spans="1:7" s="208" customFormat="1" ht="12.75">
      <c r="A233" s="30">
        <v>104</v>
      </c>
      <c r="B233" s="30" t="s">
        <v>100</v>
      </c>
      <c r="C233" s="45"/>
      <c r="D233" s="45"/>
      <c r="E233" s="195"/>
      <c r="F233" s="169">
        <v>300</v>
      </c>
      <c r="G233" s="199"/>
    </row>
    <row r="234" spans="1:7" s="208" customFormat="1" ht="12.75">
      <c r="A234" s="30">
        <v>202</v>
      </c>
      <c r="B234" s="30" t="s">
        <v>6</v>
      </c>
      <c r="C234" s="45"/>
      <c r="D234" s="45"/>
      <c r="E234" s="195"/>
      <c r="F234" s="169">
        <v>117</v>
      </c>
      <c r="G234" s="224"/>
    </row>
    <row r="235" spans="1:7" s="208" customFormat="1" ht="12.75">
      <c r="A235" s="30">
        <v>207</v>
      </c>
      <c r="B235" s="30" t="s">
        <v>138</v>
      </c>
      <c r="C235" s="45"/>
      <c r="D235" s="45"/>
      <c r="E235" s="195"/>
      <c r="F235" s="169">
        <v>960</v>
      </c>
      <c r="G235" s="224"/>
    </row>
    <row r="236" spans="1:7" s="208" customFormat="1" ht="12.75" customHeight="1">
      <c r="A236" s="30">
        <v>208</v>
      </c>
      <c r="B236" s="30" t="s">
        <v>98</v>
      </c>
      <c r="C236" s="45"/>
      <c r="D236" s="45"/>
      <c r="E236" s="195"/>
      <c r="F236" s="169">
        <v>11</v>
      </c>
      <c r="G236" s="224"/>
    </row>
    <row r="237" spans="1:7" ht="17.25" customHeight="1">
      <c r="A237" s="39"/>
      <c r="B237" s="2"/>
      <c r="C237" s="126"/>
      <c r="D237" s="126"/>
      <c r="E237" s="140"/>
      <c r="F237" s="53"/>
      <c r="G237" s="224"/>
    </row>
    <row r="238" spans="1:7" ht="6" customHeight="1">
      <c r="A238" s="31"/>
      <c r="B238" s="31"/>
      <c r="C238" s="126"/>
      <c r="D238" s="126"/>
      <c r="E238" s="140"/>
      <c r="F238" s="101"/>
      <c r="G238" s="224"/>
    </row>
    <row r="239" spans="1:7" ht="19.5" thickBot="1">
      <c r="A239" s="40" t="s">
        <v>11</v>
      </c>
      <c r="B239" s="88"/>
      <c r="C239" s="153"/>
      <c r="D239" s="153"/>
      <c r="E239" s="157"/>
      <c r="F239" s="99">
        <f>SUM(F240)</f>
        <v>161</v>
      </c>
      <c r="G239" s="224"/>
    </row>
    <row r="240" spans="1:7" s="208" customFormat="1" ht="12.75">
      <c r="A240" s="39">
        <v>222</v>
      </c>
      <c r="B240" s="39" t="s">
        <v>145</v>
      </c>
      <c r="C240" s="127"/>
      <c r="D240" s="127"/>
      <c r="E240" s="133"/>
      <c r="F240" s="169">
        <v>161</v>
      </c>
      <c r="G240" s="224"/>
    </row>
    <row r="241" spans="1:7" s="208" customFormat="1" ht="12.75">
      <c r="A241" s="39"/>
      <c r="B241" s="39"/>
      <c r="C241" s="127"/>
      <c r="D241" s="127"/>
      <c r="E241" s="133"/>
      <c r="F241" s="169"/>
      <c r="G241" s="224"/>
    </row>
    <row r="242" spans="1:7" s="208" customFormat="1" ht="15" customHeight="1">
      <c r="A242" s="39"/>
      <c r="B242" s="39"/>
      <c r="C242" s="127"/>
      <c r="D242" s="127"/>
      <c r="E242" s="133"/>
      <c r="F242" s="169"/>
      <c r="G242" s="224"/>
    </row>
    <row r="243" spans="1:7" ht="15" customHeight="1" thickBot="1">
      <c r="A243" s="40" t="s">
        <v>128</v>
      </c>
      <c r="B243" s="88"/>
      <c r="C243" s="153"/>
      <c r="D243" s="153"/>
      <c r="E243" s="157"/>
      <c r="F243" s="99">
        <f>SUM(F244:F245)</f>
        <v>3.5</v>
      </c>
      <c r="G243" s="224"/>
    </row>
    <row r="244" spans="1:7" s="208" customFormat="1" ht="12.75">
      <c r="A244" s="192">
        <v>172</v>
      </c>
      <c r="B244" s="39" t="s">
        <v>116</v>
      </c>
      <c r="C244" s="127"/>
      <c r="D244" s="127"/>
      <c r="E244" s="133"/>
      <c r="F244" s="169">
        <v>3.5</v>
      </c>
      <c r="G244" s="224"/>
    </row>
    <row r="245" spans="1:7" s="208" customFormat="1" ht="12.75">
      <c r="A245" s="192"/>
      <c r="B245" s="39"/>
      <c r="C245" s="127"/>
      <c r="D245" s="127"/>
      <c r="E245" s="133"/>
      <c r="F245" s="169"/>
      <c r="G245" s="199"/>
    </row>
    <row r="246" spans="1:6" ht="18" customHeight="1">
      <c r="A246" s="41"/>
      <c r="B246" s="79"/>
      <c r="C246" s="159"/>
      <c r="D246" s="159"/>
      <c r="E246" s="140"/>
      <c r="F246" s="53"/>
    </row>
    <row r="247" spans="1:6" ht="19.5" thickBot="1">
      <c r="A247" s="40" t="s">
        <v>61</v>
      </c>
      <c r="B247" s="27"/>
      <c r="C247" s="153"/>
      <c r="D247" s="153"/>
      <c r="E247" s="158" t="s">
        <v>14</v>
      </c>
      <c r="F247" s="107">
        <f>SUM(F248)</f>
        <v>1277.19</v>
      </c>
    </row>
    <row r="248" spans="1:7" s="208" customFormat="1" ht="12.75">
      <c r="A248" s="30">
        <v>52</v>
      </c>
      <c r="B248" s="30" t="s">
        <v>46</v>
      </c>
      <c r="C248" s="45"/>
      <c r="D248" s="193"/>
      <c r="E248" s="133"/>
      <c r="F248" s="169">
        <f>F287</f>
        <v>1277.19</v>
      </c>
      <c r="G248" s="199"/>
    </row>
    <row r="249" spans="5:6" ht="19.5" customHeight="1">
      <c r="E249" s="140"/>
      <c r="F249" s="53"/>
    </row>
    <row r="250" spans="1:6" ht="6" customHeight="1">
      <c r="A250" s="57"/>
      <c r="E250" s="140"/>
      <c r="F250" s="53"/>
    </row>
    <row r="251" spans="1:6" ht="3.75" customHeight="1" thickBot="1">
      <c r="A251" s="72"/>
      <c r="B251" s="15"/>
      <c r="C251" s="160"/>
      <c r="D251" s="160"/>
      <c r="E251" s="161"/>
      <c r="F251" s="107"/>
    </row>
    <row r="252" spans="5:6" ht="21.75" customHeight="1">
      <c r="E252" s="140"/>
      <c r="F252" s="179"/>
    </row>
    <row r="253" spans="5:6" ht="16.5" customHeight="1">
      <c r="E253" s="140"/>
      <c r="F253" s="53"/>
    </row>
    <row r="254" spans="5:6" ht="5.25" customHeight="1">
      <c r="E254" s="140"/>
      <c r="F254" s="53"/>
    </row>
    <row r="255" spans="1:6" ht="21" thickBot="1">
      <c r="A255" s="66" t="s">
        <v>127</v>
      </c>
      <c r="B255" s="88"/>
      <c r="C255" s="151"/>
      <c r="D255" s="151"/>
      <c r="E255" s="151"/>
      <c r="F255" s="116">
        <f>F258</f>
        <v>4237</v>
      </c>
    </row>
    <row r="256" spans="1:6" ht="10.5" customHeight="1">
      <c r="A256" s="75"/>
      <c r="B256" s="31"/>
      <c r="C256" s="149"/>
      <c r="D256" s="149"/>
      <c r="E256" s="149"/>
      <c r="F256" s="100"/>
    </row>
    <row r="257" spans="1:6" ht="6.75" customHeight="1">
      <c r="A257" s="75"/>
      <c r="B257" s="31"/>
      <c r="C257" s="149"/>
      <c r="D257" s="149"/>
      <c r="E257" s="149"/>
      <c r="F257" s="100"/>
    </row>
    <row r="258" spans="1:6" ht="16.5" thickBot="1">
      <c r="A258" s="89" t="s">
        <v>3</v>
      </c>
      <c r="B258" s="88"/>
      <c r="C258" s="151"/>
      <c r="D258" s="151"/>
      <c r="E258" s="151"/>
      <c r="F258" s="125">
        <f>4357-120</f>
        <v>4237</v>
      </c>
    </row>
    <row r="259" spans="1:7" s="207" customFormat="1" ht="10.5" customHeight="1">
      <c r="A259" s="75"/>
      <c r="B259" s="31"/>
      <c r="C259" s="149"/>
      <c r="D259" s="149"/>
      <c r="E259" s="149"/>
      <c r="F259" s="100"/>
      <c r="G259" s="202"/>
    </row>
    <row r="260" spans="1:7" s="207" customFormat="1" ht="10.5" customHeight="1">
      <c r="A260" s="75"/>
      <c r="B260" s="31"/>
      <c r="C260" s="149"/>
      <c r="D260" s="149"/>
      <c r="E260" s="149"/>
      <c r="F260" s="100"/>
      <c r="G260" s="202"/>
    </row>
    <row r="261" spans="1:7" s="207" customFormat="1" ht="19.5" thickBot="1">
      <c r="A261" s="40" t="s">
        <v>190</v>
      </c>
      <c r="B261" s="88"/>
      <c r="C261" s="151"/>
      <c r="D261" s="151"/>
      <c r="E261" s="184"/>
      <c r="F261" s="251">
        <f>SUM(F262)</f>
        <v>100</v>
      </c>
      <c r="G261" s="202"/>
    </row>
    <row r="262" spans="1:7" s="203" customFormat="1" ht="12.75">
      <c r="A262" s="39">
        <v>312</v>
      </c>
      <c r="B262" s="266" t="s">
        <v>104</v>
      </c>
      <c r="C262" s="168"/>
      <c r="D262" s="168"/>
      <c r="E262" s="182"/>
      <c r="F262" s="250">
        <f>220-120</f>
        <v>100</v>
      </c>
      <c r="G262" s="202"/>
    </row>
    <row r="263" spans="1:7" s="203" customFormat="1" ht="13.5" customHeight="1">
      <c r="A263" s="31"/>
      <c r="B263" s="31"/>
      <c r="C263" s="149"/>
      <c r="D263" s="149"/>
      <c r="E263" s="149"/>
      <c r="F263" s="234"/>
      <c r="G263" s="202"/>
    </row>
    <row r="264" spans="1:7" s="203" customFormat="1" ht="19.5" thickBot="1">
      <c r="A264" s="40" t="s">
        <v>165</v>
      </c>
      <c r="B264" s="88"/>
      <c r="C264" s="151"/>
      <c r="D264" s="151"/>
      <c r="E264" s="184"/>
      <c r="F264" s="251">
        <f>SUM(F265)</f>
        <v>1500</v>
      </c>
      <c r="G264" s="202"/>
    </row>
    <row r="265" spans="1:7" s="203" customFormat="1" ht="12.75">
      <c r="A265" s="192">
        <v>0</v>
      </c>
      <c r="B265" s="39" t="s">
        <v>47</v>
      </c>
      <c r="C265" s="168"/>
      <c r="D265" s="168"/>
      <c r="E265" s="182"/>
      <c r="F265" s="250">
        <v>1500</v>
      </c>
      <c r="G265" s="202"/>
    </row>
    <row r="266" spans="1:7" s="203" customFormat="1" ht="15" customHeight="1">
      <c r="A266" s="31"/>
      <c r="B266" s="31"/>
      <c r="C266" s="149"/>
      <c r="D266" s="149"/>
      <c r="E266" s="149"/>
      <c r="F266" s="234"/>
      <c r="G266" s="202"/>
    </row>
    <row r="267" spans="1:7" s="203" customFormat="1" ht="12.75" customHeight="1">
      <c r="A267" s="31"/>
      <c r="B267" s="31"/>
      <c r="C267" s="149"/>
      <c r="D267" s="149"/>
      <c r="E267" s="149"/>
      <c r="F267" s="234"/>
      <c r="G267" s="202"/>
    </row>
    <row r="268" spans="1:7" s="203" customFormat="1" ht="12.75">
      <c r="A268" s="31" t="s">
        <v>49</v>
      </c>
      <c r="B268" s="31"/>
      <c r="C268" s="149"/>
      <c r="D268" s="149"/>
      <c r="E268" s="149"/>
      <c r="F268" s="234">
        <v>1000</v>
      </c>
      <c r="G268" s="202"/>
    </row>
    <row r="269" spans="1:7" s="203" customFormat="1" ht="12.75">
      <c r="A269" s="31" t="s">
        <v>108</v>
      </c>
      <c r="B269" s="31"/>
      <c r="C269" s="149"/>
      <c r="D269" s="149"/>
      <c r="E269" s="149"/>
      <c r="F269" s="234">
        <v>100</v>
      </c>
      <c r="G269" s="202"/>
    </row>
    <row r="270" spans="1:7" s="203" customFormat="1" ht="12.75">
      <c r="A270" s="31" t="s">
        <v>15</v>
      </c>
      <c r="B270" s="31"/>
      <c r="C270" s="149"/>
      <c r="D270" s="149"/>
      <c r="E270" s="149"/>
      <c r="F270" s="252">
        <v>100</v>
      </c>
      <c r="G270" s="210"/>
    </row>
    <row r="271" spans="1:7" s="203" customFormat="1" ht="12.75">
      <c r="A271" s="31" t="s">
        <v>83</v>
      </c>
      <c r="B271" s="31"/>
      <c r="C271" s="149"/>
      <c r="D271" s="149"/>
      <c r="E271" s="149"/>
      <c r="F271" s="252">
        <v>100</v>
      </c>
      <c r="G271" s="210"/>
    </row>
    <row r="272" spans="1:7" s="203" customFormat="1" ht="12.75">
      <c r="A272" s="31" t="s">
        <v>96</v>
      </c>
      <c r="B272" s="31"/>
      <c r="C272" s="149"/>
      <c r="D272" s="149"/>
      <c r="E272" s="149"/>
      <c r="F272" s="252">
        <v>35</v>
      </c>
      <c r="G272" s="210"/>
    </row>
    <row r="273" spans="1:7" s="203" customFormat="1" ht="12.75">
      <c r="A273" s="31" t="s">
        <v>69</v>
      </c>
      <c r="B273" s="31"/>
      <c r="C273" s="149"/>
      <c r="D273" s="149"/>
      <c r="E273" s="149"/>
      <c r="F273" s="252">
        <f>6458.33-20+6.93-105-25+120-32</f>
        <v>6403.26</v>
      </c>
      <c r="G273" s="210"/>
    </row>
    <row r="274" spans="6:7" ht="3.75" customHeight="1" thickBot="1">
      <c r="F274" s="187"/>
      <c r="G274" s="210"/>
    </row>
    <row r="275" spans="1:7" s="203" customFormat="1" ht="21.75" thickBot="1" thickTop="1">
      <c r="A275" s="73" t="s">
        <v>17</v>
      </c>
      <c r="B275" s="90"/>
      <c r="C275" s="162"/>
      <c r="D275" s="162"/>
      <c r="E275" s="162"/>
      <c r="F275" s="102">
        <f>SUM(F268:F274)</f>
        <v>7738.26</v>
      </c>
      <c r="G275" s="202"/>
    </row>
    <row r="276" spans="1:7" s="203" customFormat="1" ht="9" customHeight="1" thickTop="1">
      <c r="A276" s="31"/>
      <c r="B276" s="31"/>
      <c r="C276" s="149"/>
      <c r="D276" s="149"/>
      <c r="E276" s="149"/>
      <c r="F276" s="101"/>
      <c r="G276" s="202"/>
    </row>
    <row r="277" spans="1:7" s="203" customFormat="1" ht="17.25" customHeight="1" thickBot="1">
      <c r="A277" s="31"/>
      <c r="B277" s="31"/>
      <c r="C277" s="149"/>
      <c r="D277" s="149"/>
      <c r="E277" s="149"/>
      <c r="F277" s="101"/>
      <c r="G277" s="202"/>
    </row>
    <row r="278" spans="1:7" s="203" customFormat="1" ht="25.5" customHeight="1" thickBot="1">
      <c r="A278" s="74" t="s">
        <v>133</v>
      </c>
      <c r="B278" s="97"/>
      <c r="C278" s="163"/>
      <c r="D278" s="163"/>
      <c r="E278" s="163"/>
      <c r="F278" s="120">
        <f>F255+F152</f>
        <v>118088.26000000001</v>
      </c>
      <c r="G278" s="202"/>
    </row>
    <row r="279" spans="1:7" s="203" customFormat="1" ht="4.5" customHeight="1" thickBot="1">
      <c r="A279" s="117"/>
      <c r="B279" s="117"/>
      <c r="C279" s="164"/>
      <c r="D279" s="164"/>
      <c r="E279" s="164"/>
      <c r="F279" s="118"/>
      <c r="G279" s="202"/>
    </row>
    <row r="280" spans="1:7" s="203" customFormat="1" ht="3" customHeight="1" thickBot="1">
      <c r="A280" s="88"/>
      <c r="B280" s="88"/>
      <c r="C280" s="151"/>
      <c r="D280" s="151"/>
      <c r="E280" s="151"/>
      <c r="F280" s="103"/>
      <c r="G280" s="202"/>
    </row>
    <row r="281" spans="1:7" s="203" customFormat="1" ht="15" customHeight="1">
      <c r="A281" s="31"/>
      <c r="B281" s="31"/>
      <c r="C281" s="149"/>
      <c r="D281" s="149"/>
      <c r="E281" s="149"/>
      <c r="F281" s="101"/>
      <c r="G281" s="202"/>
    </row>
    <row r="282" spans="1:7" s="203" customFormat="1" ht="19.5" customHeight="1">
      <c r="A282" s="31"/>
      <c r="B282" s="31"/>
      <c r="C282" s="149"/>
      <c r="D282" s="149"/>
      <c r="E282" s="149"/>
      <c r="F282" s="101"/>
      <c r="G282" s="202"/>
    </row>
    <row r="283" spans="1:7" s="230" customFormat="1" ht="25.5">
      <c r="A283" s="231" t="s">
        <v>157</v>
      </c>
      <c r="B283" s="172"/>
      <c r="C283" s="232"/>
      <c r="D283" s="232"/>
      <c r="E283" s="232"/>
      <c r="F283" s="234"/>
      <c r="G283" s="229"/>
    </row>
    <row r="284" spans="1:7" s="203" customFormat="1" ht="4.5" customHeight="1">
      <c r="A284" s="31"/>
      <c r="B284" s="31"/>
      <c r="C284" s="149"/>
      <c r="D284" s="149"/>
      <c r="E284" s="149"/>
      <c r="F284" s="101"/>
      <c r="G284" s="202"/>
    </row>
    <row r="285" spans="1:7" s="203" customFormat="1" ht="18.75">
      <c r="A285" s="76" t="s">
        <v>197</v>
      </c>
      <c r="B285" s="31"/>
      <c r="C285" s="149"/>
      <c r="D285" s="149"/>
      <c r="E285" s="185"/>
      <c r="F285" s="186"/>
      <c r="G285" s="210"/>
    </row>
    <row r="286" spans="1:7" s="203" customFormat="1" ht="3.75" customHeight="1">
      <c r="A286" s="31"/>
      <c r="B286" s="31"/>
      <c r="C286" s="149"/>
      <c r="D286" s="149"/>
      <c r="E286" s="185"/>
      <c r="F286" s="186"/>
      <c r="G286" s="210"/>
    </row>
    <row r="287" spans="1:7" s="203" customFormat="1" ht="12.75">
      <c r="A287" s="244" t="s">
        <v>126</v>
      </c>
      <c r="B287" s="244"/>
      <c r="C287" s="245"/>
      <c r="D287" s="245"/>
      <c r="E287" s="246"/>
      <c r="F287" s="247">
        <v>1277.19</v>
      </c>
      <c r="G287" s="202"/>
    </row>
    <row r="288" spans="1:7" s="203" customFormat="1" ht="15.75">
      <c r="A288" s="37" t="s">
        <v>91</v>
      </c>
      <c r="B288" s="31"/>
      <c r="C288" s="149"/>
      <c r="D288" s="149"/>
      <c r="E288" s="149"/>
      <c r="F288" s="105">
        <f>SUM(F287)</f>
        <v>1277.19</v>
      </c>
      <c r="G288" s="202"/>
    </row>
    <row r="289" spans="1:7" s="203" customFormat="1" ht="7.5" customHeight="1">
      <c r="A289" s="31"/>
      <c r="B289" s="31"/>
      <c r="C289" s="149"/>
      <c r="D289" s="149"/>
      <c r="E289" s="149"/>
      <c r="F289" s="101"/>
      <c r="G289" s="202"/>
    </row>
    <row r="290" spans="1:7" s="203" customFormat="1" ht="6.75" customHeight="1">
      <c r="A290" s="31"/>
      <c r="B290" s="31"/>
      <c r="C290" s="235"/>
      <c r="D290" s="149"/>
      <c r="E290" s="185"/>
      <c r="F290" s="101"/>
      <c r="G290" s="202"/>
    </row>
    <row r="291" spans="1:7" s="203" customFormat="1" ht="18.75">
      <c r="A291" s="76" t="s">
        <v>199</v>
      </c>
      <c r="B291" s="31"/>
      <c r="C291" s="235"/>
      <c r="D291" s="149"/>
      <c r="E291" s="185"/>
      <c r="F291" s="101"/>
      <c r="G291" s="202"/>
    </row>
    <row r="292" spans="1:7" s="203" customFormat="1" ht="3" customHeight="1">
      <c r="A292" s="31"/>
      <c r="B292" s="31"/>
      <c r="C292" s="235"/>
      <c r="D292" s="149"/>
      <c r="E292" s="185"/>
      <c r="F292" s="101"/>
      <c r="G292" s="202"/>
    </row>
    <row r="293" spans="1:7" s="203" customFormat="1" ht="12.75">
      <c r="A293" s="244" t="s">
        <v>159</v>
      </c>
      <c r="B293" s="244" t="s">
        <v>160</v>
      </c>
      <c r="C293" s="248"/>
      <c r="D293" s="245"/>
      <c r="E293" s="246"/>
      <c r="F293" s="247">
        <v>1577.19</v>
      </c>
      <c r="G293" s="202"/>
    </row>
    <row r="294" spans="1:7" s="203" customFormat="1" ht="15.75">
      <c r="A294" s="37" t="s">
        <v>90</v>
      </c>
      <c r="B294" s="31"/>
      <c r="C294" s="149"/>
      <c r="D294" s="149"/>
      <c r="E294" s="149"/>
      <c r="F294" s="105">
        <f>SUM(F293)</f>
        <v>1577.19</v>
      </c>
      <c r="G294" s="202"/>
    </row>
    <row r="295" spans="1:7" s="203" customFormat="1" ht="7.5" customHeight="1">
      <c r="A295" s="37"/>
      <c r="B295" s="31"/>
      <c r="C295" s="149"/>
      <c r="D295" s="149"/>
      <c r="E295" s="149"/>
      <c r="F295" s="105"/>
      <c r="G295" s="202"/>
    </row>
    <row r="296" spans="1:6" s="206" customFormat="1" ht="18.75">
      <c r="A296" s="76" t="s">
        <v>93</v>
      </c>
      <c r="B296" s="47"/>
      <c r="C296" s="241"/>
      <c r="D296" s="241"/>
      <c r="E296" s="241"/>
      <c r="F296" s="243">
        <f>F288-F294</f>
        <v>-300</v>
      </c>
    </row>
    <row r="297" spans="1:7" s="203" customFormat="1" ht="16.5" thickBot="1">
      <c r="A297" s="37"/>
      <c r="B297" s="31"/>
      <c r="C297" s="149"/>
      <c r="D297" s="149"/>
      <c r="E297" s="149"/>
      <c r="F297" s="105"/>
      <c r="G297" s="202"/>
    </row>
    <row r="298" spans="1:7" s="203" customFormat="1" ht="4.5" customHeight="1" thickBot="1" thickTop="1">
      <c r="A298" s="93"/>
      <c r="B298" s="94"/>
      <c r="C298" s="165"/>
      <c r="D298" s="165"/>
      <c r="E298" s="165"/>
      <c r="F298" s="106"/>
      <c r="G298" s="202"/>
    </row>
    <row r="299" spans="1:7" s="203" customFormat="1" ht="3.75" customHeight="1">
      <c r="A299" s="37"/>
      <c r="B299" s="31"/>
      <c r="C299" s="149"/>
      <c r="D299" s="149"/>
      <c r="E299" s="149"/>
      <c r="F299" s="105"/>
      <c r="G299" s="202"/>
    </row>
    <row r="300" spans="1:7" s="230" customFormat="1" ht="25.5">
      <c r="A300" s="231" t="s">
        <v>187</v>
      </c>
      <c r="B300" s="172"/>
      <c r="C300" s="232"/>
      <c r="D300" s="232"/>
      <c r="E300" s="232"/>
      <c r="F300" s="233"/>
      <c r="G300" s="229"/>
    </row>
    <row r="301" spans="1:7" s="203" customFormat="1" ht="9.75" customHeight="1">
      <c r="A301" s="37"/>
      <c r="B301" s="31"/>
      <c r="C301" s="149"/>
      <c r="D301" s="149"/>
      <c r="E301" s="149"/>
      <c r="F301" s="105"/>
      <c r="G301" s="202"/>
    </row>
    <row r="302" spans="1:7" s="203" customFormat="1" ht="18.75">
      <c r="A302" s="76" t="s">
        <v>198</v>
      </c>
      <c r="B302" s="31"/>
      <c r="C302" s="149"/>
      <c r="D302" s="149"/>
      <c r="E302" s="185"/>
      <c r="F302" s="101"/>
      <c r="G302" s="202"/>
    </row>
    <row r="303" spans="1:7" s="203" customFormat="1" ht="3.75" customHeight="1">
      <c r="A303" s="31"/>
      <c r="B303" s="31"/>
      <c r="C303" s="149"/>
      <c r="D303" s="149"/>
      <c r="E303" s="185"/>
      <c r="F303" s="101"/>
      <c r="G303" s="202"/>
    </row>
    <row r="304" spans="1:7" s="203" customFormat="1" ht="12.75">
      <c r="A304" s="39" t="s">
        <v>20</v>
      </c>
      <c r="B304" s="39"/>
      <c r="C304" s="168"/>
      <c r="D304" s="168"/>
      <c r="E304" s="182"/>
      <c r="F304" s="169">
        <v>150</v>
      </c>
      <c r="G304" s="202"/>
    </row>
    <row r="305" spans="1:7" s="203" customFormat="1" ht="12.75">
      <c r="A305" s="39" t="s">
        <v>18</v>
      </c>
      <c r="B305" s="39"/>
      <c r="C305" s="168"/>
      <c r="D305" s="168"/>
      <c r="E305" s="182"/>
      <c r="F305" s="169">
        <v>30</v>
      </c>
      <c r="G305" s="202"/>
    </row>
    <row r="306" spans="1:6" s="209" customFormat="1" ht="12.75">
      <c r="A306" s="244" t="s">
        <v>13</v>
      </c>
      <c r="B306" s="244"/>
      <c r="C306" s="237"/>
      <c r="D306" s="237"/>
      <c r="E306" s="238"/>
      <c r="F306" s="247">
        <v>1860</v>
      </c>
    </row>
    <row r="307" spans="1:7" s="203" customFormat="1" ht="15.75">
      <c r="A307" s="37" t="s">
        <v>196</v>
      </c>
      <c r="B307" s="31"/>
      <c r="C307" s="149"/>
      <c r="D307" s="149"/>
      <c r="E307" s="185"/>
      <c r="F307" s="105">
        <f>SUM(F304:F306)</f>
        <v>2040</v>
      </c>
      <c r="G307" s="202"/>
    </row>
    <row r="308" spans="1:7" s="203" customFormat="1" ht="4.5" customHeight="1">
      <c r="A308" s="37"/>
      <c r="B308" s="31"/>
      <c r="C308" s="149"/>
      <c r="D308" s="149"/>
      <c r="E308" s="149"/>
      <c r="F308" s="101"/>
      <c r="G308" s="202"/>
    </row>
    <row r="309" spans="1:7" s="203" customFormat="1" ht="8.25" customHeight="1">
      <c r="A309" s="76"/>
      <c r="B309" s="31"/>
      <c r="C309" s="149"/>
      <c r="D309" s="149"/>
      <c r="E309" s="149"/>
      <c r="F309" s="101"/>
      <c r="G309" s="202"/>
    </row>
    <row r="310" spans="1:7" s="204" customFormat="1" ht="17.25" customHeight="1">
      <c r="A310" s="236" t="s">
        <v>200</v>
      </c>
      <c r="B310" s="39"/>
      <c r="C310" s="168"/>
      <c r="D310" s="168"/>
      <c r="E310" s="168"/>
      <c r="F310" s="169"/>
      <c r="G310" s="202"/>
    </row>
    <row r="311" spans="1:7" s="204" customFormat="1" ht="5.25" customHeight="1">
      <c r="A311" s="39"/>
      <c r="B311" s="39"/>
      <c r="C311" s="168"/>
      <c r="D311" s="168"/>
      <c r="E311" s="168"/>
      <c r="F311" s="169"/>
      <c r="G311" s="202"/>
    </row>
    <row r="312" spans="1:7" s="203" customFormat="1" ht="12.75">
      <c r="A312" s="39" t="s">
        <v>31</v>
      </c>
      <c r="B312" s="39"/>
      <c r="C312" s="168"/>
      <c r="D312" s="168"/>
      <c r="E312" s="168"/>
      <c r="F312" s="169">
        <v>40</v>
      </c>
      <c r="G312" s="202"/>
    </row>
    <row r="313" spans="1:7" s="203" customFormat="1" ht="12.75">
      <c r="A313" s="39" t="s">
        <v>131</v>
      </c>
      <c r="B313" s="39"/>
      <c r="C313" s="168"/>
      <c r="D313" s="168"/>
      <c r="E313" s="168"/>
      <c r="F313" s="169">
        <v>1500</v>
      </c>
      <c r="G313" s="202"/>
    </row>
    <row r="314" spans="1:6" s="203" customFormat="1" ht="12.75">
      <c r="A314" s="244" t="s">
        <v>64</v>
      </c>
      <c r="B314" s="244"/>
      <c r="C314" s="237"/>
      <c r="D314" s="237"/>
      <c r="E314" s="238"/>
      <c r="F314" s="247">
        <v>1000</v>
      </c>
    </row>
    <row r="315" spans="1:6" s="205" customFormat="1" ht="15.75">
      <c r="A315" s="37" t="s">
        <v>92</v>
      </c>
      <c r="B315" s="37"/>
      <c r="C315" s="239"/>
      <c r="D315" s="239"/>
      <c r="E315" s="240"/>
      <c r="F315" s="100">
        <f>SUM(F312:F314)</f>
        <v>2540</v>
      </c>
    </row>
    <row r="316" spans="1:6" s="203" customFormat="1" ht="6" customHeight="1">
      <c r="A316" s="31"/>
      <c r="B316" s="31"/>
      <c r="C316" s="32"/>
      <c r="D316" s="32"/>
      <c r="E316" s="42"/>
      <c r="F316" s="101"/>
    </row>
    <row r="317" spans="1:6" s="203" customFormat="1" ht="6" customHeight="1">
      <c r="A317" s="31"/>
      <c r="B317" s="31"/>
      <c r="C317" s="32"/>
      <c r="D317" s="32"/>
      <c r="E317" s="42"/>
      <c r="F317" s="101"/>
    </row>
    <row r="318" spans="1:6" s="206" customFormat="1" ht="16.5" customHeight="1">
      <c r="A318" s="76" t="s">
        <v>122</v>
      </c>
      <c r="B318" s="47"/>
      <c r="C318" s="241"/>
      <c r="D318" s="241"/>
      <c r="E318" s="242"/>
      <c r="F318" s="243">
        <f>F307-F315</f>
        <v>-500</v>
      </c>
    </row>
    <row r="319" spans="1:7" s="230" customFormat="1" ht="2.25" customHeight="1" thickBot="1">
      <c r="A319" s="191"/>
      <c r="B319" s="191"/>
      <c r="C319" s="226"/>
      <c r="D319" s="226"/>
      <c r="E319" s="227"/>
      <c r="F319" s="228"/>
      <c r="G319" s="229"/>
    </row>
    <row r="320" spans="1:6" ht="3" customHeight="1" thickBot="1" thickTop="1">
      <c r="A320" s="77"/>
      <c r="B320" s="95"/>
      <c r="C320" s="165"/>
      <c r="D320" s="165"/>
      <c r="E320" s="166"/>
      <c r="F320" s="96"/>
    </row>
  </sheetData>
  <sheetProtection/>
  <mergeCells count="13">
    <mergeCell ref="A2:F2"/>
    <mergeCell ref="A49:E49"/>
    <mergeCell ref="B171:E171"/>
    <mergeCell ref="B169:E169"/>
    <mergeCell ref="A87:E87"/>
    <mergeCell ref="B167:E167"/>
    <mergeCell ref="C89:E89"/>
    <mergeCell ref="A4:E4"/>
    <mergeCell ref="A35:E35"/>
    <mergeCell ref="A46:F46"/>
    <mergeCell ref="A38:D38"/>
    <mergeCell ref="A39:D39"/>
    <mergeCell ref="C43:E43"/>
  </mergeCells>
  <printOptions/>
  <pageMargins left="0.29" right="0.33" top="0.32" bottom="0.42" header="0.3" footer="0.17"/>
  <pageSetup horizontalDpi="600" verticalDpi="600" orientation="portrait" paperSize="9" r:id="rId1"/>
  <headerFooter alignWithMargins="0">
    <oddFooter>&amp;L&amp;F&amp;RStránka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Vodenková Ladislava</dc:creator>
  <cp:keywords/>
  <dc:description/>
  <cp:lastModifiedBy>Lukáš Novák</cp:lastModifiedBy>
  <cp:lastPrinted>2015-06-08T14:40:43Z</cp:lastPrinted>
  <dcterms:created xsi:type="dcterms:W3CDTF">2000-04-06T08:40:09Z</dcterms:created>
  <dcterms:modified xsi:type="dcterms:W3CDTF">2015-06-09T13:26:03Z</dcterms:modified>
  <cp:category/>
  <cp:version/>
  <cp:contentType/>
  <cp:contentStatus/>
</cp:coreProperties>
</file>